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11"/>
  </bookViews>
  <sheets>
    <sheet name="Поселок" sheetId="1" r:id="rId1"/>
    <sheet name="Алешкин" sheetId="2" r:id="rId2"/>
    <sheet name="Басакин" sheetId="3" r:id="rId3"/>
    <sheet name="Б-Терновой" sheetId="4" r:id="rId4"/>
    <sheet name="В-Гнутов" sheetId="5" r:id="rId5"/>
    <sheet name="Елкино" sheetId="6" r:id="rId6"/>
    <sheet name="Захаров" sheetId="7" r:id="rId7"/>
    <sheet name="Красный" sheetId="8" r:id="rId8"/>
    <sheet name="Нижнегнутов" sheetId="9" r:id="rId9"/>
    <sheet name="Пристен" sheetId="10" r:id="rId10"/>
    <sheet name="Сизов" sheetId="11" r:id="rId11"/>
    <sheet name="Тормосин" sheetId="12" r:id="rId12"/>
  </sheets>
  <definedNames/>
  <calcPr fullCalcOnLoad="1"/>
</workbook>
</file>

<file path=xl/sharedStrings.xml><?xml version="1.0" encoding="utf-8"?>
<sst xmlns="http://schemas.openxmlformats.org/spreadsheetml/2006/main" count="1675" uniqueCount="300">
  <si>
    <t>000 1 01 00000 00 0000 000</t>
  </si>
  <si>
    <t>000 1 01 02000 01 0000 110</t>
  </si>
  <si>
    <t>Налог на доходы физических лиц</t>
  </si>
  <si>
    <t>000 1 05 00000 00 0000 000</t>
  </si>
  <si>
    <t>Налог на совокупный доход</t>
  </si>
  <si>
    <t>000 1 05 03000 01 0000 110</t>
  </si>
  <si>
    <t>Единый сельскохозяйственный налог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</si>
  <si>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</si>
  <si>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</si>
  <si>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</si>
  <si>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</si>
  <si>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</si>
  <si>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</si>
  <si>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</si>
  <si>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Общегосударственные вопросы</t>
  </si>
  <si>
    <t>Национальная оборона</t>
  </si>
  <si>
    <t>Жилищно-коммунальное хозяйство</t>
  </si>
  <si>
    <t>Образование</t>
  </si>
  <si>
    <t>Культура</t>
  </si>
  <si>
    <t>ИТОГО РАСХОДОВ</t>
  </si>
  <si>
    <t>Код бюджетной классификации Российской Федерации</t>
  </si>
  <si>
    <t>Благоустройство</t>
  </si>
  <si>
    <t>Коммунальное хозяйство</t>
  </si>
  <si>
    <t>Национальная экономика</t>
  </si>
  <si>
    <t>000 1 00 00000 00 0000 000</t>
  </si>
  <si>
    <t>Государственная пошлина</t>
  </si>
  <si>
    <t>Субвенции бюджетам субъектов РФ и муниципальных образований</t>
  </si>
  <si>
    <t>Мобилизационная и вневойсковая подготовка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</si>
  <si>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</si>
  <si>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</si>
  <si>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</si>
  <si>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Иные межбюджетные трансферты</t>
  </si>
  <si>
    <t>Всего собственных доходов</t>
  </si>
  <si>
    <t>000 1 08 00000 00 0000 000</t>
  </si>
  <si>
    <t>Прочие налоги, пошлины и сборы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</si>
  <si>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</si>
  <si>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</si>
  <si>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 xml:space="preserve"> 000 1 00 00000 00 0000 000 </t>
  </si>
  <si>
    <t xml:space="preserve">Налоги на прибыль, доходы </t>
  </si>
  <si>
    <t>Налоги на совокупный доход</t>
  </si>
  <si>
    <t xml:space="preserve">000 1 05 03000 01 0000 110  </t>
  </si>
  <si>
    <t xml:space="preserve"> 000 1 06 00000 00 0000 000</t>
  </si>
  <si>
    <t xml:space="preserve"> Налоги на имущество</t>
  </si>
  <si>
    <t xml:space="preserve"> 000 1 06 01000 00 0000 110</t>
  </si>
  <si>
    <t xml:space="preserve"> Налоги на имущество физических лиц</t>
  </si>
  <si>
    <t xml:space="preserve"> 000 1 06 06000 00 0000 110 </t>
  </si>
  <si>
    <t xml:space="preserve"> Земельный налог</t>
  </si>
  <si>
    <t xml:space="preserve"> 000 1 11 00000 00 0000 000</t>
  </si>
  <si>
    <t xml:space="preserve">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</si>
  <si>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</si>
  <si>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</si>
  <si>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</si>
  <si>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</si>
  <si>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</si>
  <si>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</si>
  <si>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 собственных доходов</t>
  </si>
  <si>
    <t>000 2 00 00000 00 0000 000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</si>
  <si>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</si>
  <si>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</si>
  <si>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 бюджетной обеспеченности 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</si>
  <si>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</si>
  <si>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</si>
  <si>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% исполнения</t>
  </si>
  <si>
    <t>Прочие межбюджетные трансферты, передаваемые бюджетам поселений</t>
  </si>
  <si>
    <t>Прочие неналоговые доходы</t>
  </si>
  <si>
    <t>Невыясненные поступления, зачисляемые в бюджеты поселений</t>
  </si>
  <si>
    <t>Задолженность и перерасчеты по отмененным налогам, сборам и иным обязательным платежам</t>
  </si>
  <si>
    <t>РАСХОДЫ</t>
  </si>
  <si>
    <t>___________________________</t>
  </si>
  <si>
    <t xml:space="preserve">Приложение к Постановлению </t>
  </si>
  <si>
    <t>.0009000000000000000</t>
  </si>
  <si>
    <t>.0008000000000000000</t>
  </si>
  <si>
    <t>Профицит бюджета (со знаком "плюс") Дефицит бюджета (со знаком "минус")</t>
  </si>
  <si>
    <t>Изменение остатков средств бюджетов</t>
  </si>
  <si>
    <t>итого источников</t>
  </si>
  <si>
    <t>Исполнение бюджета Чернышковского городского поселения</t>
  </si>
  <si>
    <t xml:space="preserve"> Всего доходов</t>
  </si>
  <si>
    <t>Субсидии бюджетам субъектов Российской Федерации и муниципальных образований</t>
  </si>
  <si>
    <t>Прочие межбюджетные трансферты, передаваемые бюжетам поселений</t>
  </si>
  <si>
    <t>Исполнение бюджета Алешкинского сельского поселения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</si>
  <si>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</si>
  <si>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</si>
  <si>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Исполнение бюджета Басакинского сельского поселения</t>
  </si>
  <si>
    <t>тыс. руб.</t>
  </si>
  <si>
    <t>000 1 06 06000 00 0000 110</t>
  </si>
  <si>
    <t>Исполнение бюджета Большетерновского сельского поселения</t>
  </si>
  <si>
    <t>Наименование показателя</t>
  </si>
  <si>
    <t>Налоги на прибыль, доходы</t>
  </si>
  <si>
    <t>Налоги на имущество</t>
  </si>
  <si>
    <t>Налоги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</si>
  <si>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</si>
  <si>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Дотации бюджетам поселений на выравнивание бюджетной обеспеченности</t>
  </si>
  <si>
    <t>Всего доходов</t>
  </si>
  <si>
    <t>Исполнение бюджета Верхнегнутовского сельского поселения</t>
  </si>
  <si>
    <t>000 1 01 020000 01 000 110</t>
  </si>
  <si>
    <t>000 1 06 01000 00 0000 000</t>
  </si>
  <si>
    <t>Продажа земельных участков</t>
  </si>
  <si>
    <t>Дотация бюджетам поселений на выравнивание бюджетной обеспеченности</t>
  </si>
  <si>
    <t>ВСЕГО ДОХОДОВ</t>
  </si>
  <si>
    <t>Исполнение бюджета Елкинского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</si>
  <si>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</si>
  <si>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Исполнение бюджета Красноярского сельского поселения</t>
  </si>
  <si>
    <t>Исполнение бюджета Сизовского сельского поселения</t>
  </si>
  <si>
    <t>Пенсионное обеспечение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</si>
  <si>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</si>
  <si>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</si>
  <si>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</si>
  <si>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</si>
  <si>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Налоговые и неналоговые доходы </t>
  </si>
  <si>
    <t xml:space="preserve">000 1 17 00000 00 0000 000 </t>
  </si>
  <si>
    <t xml:space="preserve">000 1 17 01050 10 0000 180 </t>
  </si>
  <si>
    <t>000 1 09 0000 00 0000 110</t>
  </si>
  <si>
    <t xml:space="preserve">000 1 14 00000 00 0000 000 </t>
  </si>
  <si>
    <t>000 1 13 00000 00 0000 000</t>
  </si>
  <si>
    <t>Доходы от оказания платных услуг и компенсации затрат государства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</si>
  <si>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</si>
  <si>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</si>
  <si>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000 1 05 03000 00 0000 110</t>
  </si>
  <si>
    <t>000 1 09 00000 00 0000 110</t>
  </si>
  <si>
    <t>Культура и кинематография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</si>
  <si>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</si>
  <si>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</si>
  <si>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</si>
  <si>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</si>
  <si>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показателей</t>
  </si>
  <si>
    <t>Налоговые и неналоговые доходы</t>
  </si>
  <si>
    <t>000 1 09 00000 00 0000 000</t>
  </si>
  <si>
    <t>Задолженность и перерасчеты по отмененным налогам,сборам и иным обязательным платежам</t>
  </si>
  <si>
    <t>Земельный налог(по обязательствам,возникшим до 1 января 2006 года)</t>
  </si>
  <si>
    <t xml:space="preserve">Прочие субсидии бюджетам поселений </t>
  </si>
  <si>
    <t>Субвенции бюджетам поселений на выполнение передаваемых полномочий субъектов Российской Федерации (Административная комиссия)</t>
  </si>
  <si>
    <t>000 1 11 05013 10 0000 120</t>
  </si>
  <si>
    <t>000 1 14 06013 10 0000 430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</si>
  <si>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</si>
  <si>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</si>
  <si>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собственночти поселений (за исключением земельных участков муниципальных бюджетных и автономных учреждений)</t>
  </si>
  <si>
    <t>Национальная безопасность и правоохранительная деятельность</t>
  </si>
  <si>
    <t>Обеспечение пожарной безопасности</t>
  </si>
  <si>
    <t>Жилищное хозяйство</t>
  </si>
  <si>
    <t>000 2 02 02041 10 0000 151</t>
  </si>
  <si>
    <t>Субсидии бюджетам  субъектов Российской Федерации и муниципальных образований</t>
  </si>
  <si>
    <t xml:space="preserve">Субсидии бюджетам поселений на строительство,  модернизацию,  ремонт  и содержание  автомобильных  дорог  общего пользования,  в  том   числе   дорог   в поселениях (за исключением автомобильных дорог федерального значения)
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</si>
  <si>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</si>
  <si>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Исполнение бюджета Захаровского сельского поселения</t>
  </si>
  <si>
    <t>000 1 11 05035 10 0000 120</t>
  </si>
  <si>
    <t>Исполнение бюджета Нижнегнутовского сельского поселения</t>
  </si>
  <si>
    <t>Исполнение бюджета Пристеновского сельского поселения</t>
  </si>
  <si>
    <t>Исполнение бюджета Тормосиновского сельского поселения</t>
  </si>
  <si>
    <t xml:space="preserve">000 1 16 00000 00 0000 000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</si>
  <si>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</si>
  <si>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</si>
  <si>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000 1 16 90050 10 0000 140 </t>
  </si>
  <si>
    <t>Культура, кинематография</t>
  </si>
  <si>
    <t>000 1 16 00000 00 0000 000</t>
  </si>
  <si>
    <t>000 1 16 51040 02 0000 140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</si>
  <si>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</si>
  <si>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</si>
  <si>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Субсидия на реализацию отдельных полномочий в области строительства, архитектуры и градостроительства</t>
  </si>
  <si>
    <t>Прочие субсидии бюджетам поселений(сбалансированность)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</si>
  <si>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</si>
  <si>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000 1 05 03000 01 0000 110 </t>
  </si>
  <si>
    <t>Субсидии бюджетам поселений на развитие ТОС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</si>
  <si>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</si>
  <si>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 муниципальных бюджетных и автономных учреждений)</t>
  </si>
  <si>
    <t>Прочие субсидии бюджетам поселений (сбалансированность)</t>
  </si>
  <si>
    <t>000 1 16 25085 10 0000 140</t>
  </si>
  <si>
    <t>Денежные взыскания (штрафы) за нарушение водного законодательства</t>
  </si>
  <si>
    <t>000 1 09 04053 10 0000 110</t>
  </si>
  <si>
    <t>000 1 03 00000 00 0000 000</t>
  </si>
  <si>
    <t>Налоги на товары(работы, услуги), реализуемые на территории РФ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</si>
  <si>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</si>
  <si>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</si>
  <si>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</si>
  <si>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</si>
  <si>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</si>
  <si>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</si>
  <si>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</si>
  <si>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</si>
  <si>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</si>
  <si>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000 1 13 02095 10 0000 130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</si>
  <si>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</si>
  <si>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</si>
  <si>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</si>
  <si>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000 1 13 02995 10 0000 130</t>
  </si>
  <si>
    <t>Дотации бюджетам субъектов 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</si>
  <si>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</si>
  <si>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000 1 00 00000 00 0000 000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</si>
  <si>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</si>
  <si>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</si>
  <si>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</si>
  <si>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</si>
  <si>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</si>
  <si>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</si>
  <si>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</si>
  <si>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Транспорт</t>
  </si>
  <si>
    <t>000 1 13 01995 10 0000 130</t>
  </si>
  <si>
    <t xml:space="preserve">Прочие доходы от оказания платных услуг (работ)получателями средств бюджетов сельских поселений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</si>
  <si>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</si>
  <si>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</si>
  <si>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</si>
  <si>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</si>
  <si>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</si>
  <si>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</si>
  <si>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Прочие межбюджетные трансферты, передаваемые бюджетам городских поселений</t>
  </si>
  <si>
    <t>Субвенции бюджетам городских поселений на выполнение передаваемых полномочий субъектов РФ (адм. ком.)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</si>
  <si>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</si>
  <si>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</si>
  <si>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 xml:space="preserve">000 1 17 01050 13 0000 180 </t>
  </si>
  <si>
    <t>Невыясненные поступления,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</si>
  <si>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</si>
  <si>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</si>
  <si>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Доходы от сдачи в аренду имущества, находящегося в оперативном управлении органов упрвления послелений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</si>
  <si>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</si>
  <si>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000 2 02 15001 10 0000 151</t>
  </si>
  <si>
    <t>000 2 02 29999 10 0000 151</t>
  </si>
  <si>
    <t>000 2 02 30024 10 0000 151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</si>
  <si>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</si>
  <si>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000 2 02 49999 10 0000 151</t>
  </si>
  <si>
    <t>Прочие безвозмездные поступления в бюджеты сельских поселений</t>
  </si>
  <si>
    <t>000 2 07 05030 10 0000 151</t>
  </si>
  <si>
    <t>000 2 07 00000 00 0000 000</t>
  </si>
  <si>
    <t>ПРОЧИЕ БЕЗВОЗМЕЗДНЫЕ ПОСТУПЛЕНИЯ</t>
  </si>
  <si>
    <t>000 2 02 15002 10 0000 151</t>
  </si>
  <si>
    <t>Исполнено за 1 квартал</t>
  </si>
  <si>
    <t>Дотации бюджетам городских поселений на выравнивание бюджетной обеспеченности</t>
  </si>
  <si>
    <t>000 2 02 29999 13 0000 151</t>
  </si>
  <si>
    <t>000 2 02 30024 13 0000 151</t>
  </si>
  <si>
    <t>000 2 02 30000 00 0000 151</t>
  </si>
  <si>
    <t>000 2 02 40000 00 0000 151</t>
  </si>
  <si>
    <t xml:space="preserve">000 2 02 20000 00 0000 151   </t>
  </si>
  <si>
    <t>000 2 02 10000 00 0000 151</t>
  </si>
  <si>
    <t>000 2 02 40014 10 0000 151</t>
  </si>
  <si>
    <t>000 2 02 35118 10 0000 151</t>
  </si>
  <si>
    <t>000 2 02 35118 13 0000 151</t>
  </si>
  <si>
    <t>000 2 02 49999 13 0000 151</t>
  </si>
  <si>
    <t>000 2 02 20000 00 0000 151</t>
  </si>
  <si>
    <t>000 2 02 200000 00 0000 151</t>
  </si>
  <si>
    <t>000 2 02 03000 00 0000 151</t>
  </si>
  <si>
    <t xml:space="preserve">Национальная безопасность и правоохранительная деятельность 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</si>
  <si>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</si>
  <si>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</si>
  <si>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</si>
  <si>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</si>
  <si>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</si>
  <si>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</si>
  <si>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</si>
  <si>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</si>
  <si>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</si>
  <si>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0314</t>
  </si>
  <si>
    <t>0400</t>
  </si>
  <si>
    <t>0</t>
  </si>
  <si>
    <t>Другие вопросы в области национальной безопасности и правоохранительнй деятельности</t>
  </si>
  <si>
    <t>0309</t>
  </si>
  <si>
    <t>Защита населения и территории от чрезвычайных ситуаций природного и техногенного характера,гражданская оборона</t>
  </si>
  <si>
    <t>Другие вопросы в области национальной безопасности и правоохранительной деятельности</t>
  </si>
  <si>
    <t>0700</t>
  </si>
  <si>
    <t>0409</t>
  </si>
  <si>
    <t>0500</t>
  </si>
  <si>
    <t>0503</t>
  </si>
  <si>
    <t>0707</t>
  </si>
  <si>
    <t>Молодежная политика</t>
  </si>
  <si>
    <t>0408</t>
  </si>
  <si>
    <t>0505</t>
  </si>
  <si>
    <t>0800</t>
  </si>
  <si>
    <t>0801</t>
  </si>
  <si>
    <t>0008000000000000000</t>
  </si>
  <si>
    <t>0009000000000000000</t>
  </si>
  <si>
    <t>0502</t>
  </si>
  <si>
    <t>1100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</si>
  <si>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</si>
  <si>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</si>
  <si>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000 2 02 15001 13 0000 151</t>
  </si>
  <si>
    <t>Субвенции бюджетам городских поселений на выполнение передаваемых полномочий субъектов РФ (ликвидация болезней животных)</t>
  </si>
  <si>
    <t>за 1 квартал  2019 года</t>
  </si>
  <si>
    <t>Утверждено на 2019 год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</si>
  <si>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</si>
  <si>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</si>
  <si>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</si>
  <si>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000 2 02 25497 13 0000 151</t>
  </si>
  <si>
    <t>Субсидии бюджетам городских поселений на реализацию мероприятий по обеспечению жильем молодых семей</t>
  </si>
  <si>
    <t>0107</t>
  </si>
  <si>
    <t>Оеспечение проведения выборов и референдумов</t>
  </si>
  <si>
    <t>0412</t>
  </si>
  <si>
    <t>Другие вопросы в области национальной экономики</t>
  </si>
  <si>
    <t>0501</t>
  </si>
  <si>
    <t>1004</t>
  </si>
  <si>
    <t>Охрана семьи и детства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</si>
  <si>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</si>
  <si>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</si>
  <si>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Обеспечение проведения выборов и референдумов</t>
  </si>
  <si>
    <t>1000</t>
  </si>
  <si>
    <t>1001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</si>
  <si>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</si>
  <si>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</si>
  <si>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000 1 11 05025 10  0000 120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</si>
  <si>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</si>
  <si>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за 1 квартал 2019 года</t>
  </si>
  <si>
    <t>1003</t>
  </si>
  <si>
    <t>Утверждено на 2098 год</t>
  </si>
  <si>
    <t>_                                         № 26 от 11.04.2019г__________________________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</si>
</sst>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7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58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58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58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15" borderId="0" applyNumberFormat="0" applyBorder="0" applyAlignment="0" applyProtection="0"/>
    <xf numFmtId="0" fontId="58" fillId="16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2" borderId="0" applyNumberFormat="0" applyBorder="0" applyAlignment="0" applyProtection="0"/>
    <xf numFmtId="0" fontId="58" fillId="17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8" fillId="18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58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2" fillId="21" borderId="0" applyNumberFormat="0" applyBorder="0" applyAlignment="0" applyProtection="0"/>
    <xf numFmtId="0" fontId="58" fillId="22" borderId="0" applyNumberFormat="0" applyBorder="0" applyAlignment="0" applyProtection="0"/>
    <xf numFmtId="0" fontId="1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13" borderId="0" applyNumberFormat="0" applyBorder="0" applyAlignment="0" applyProtection="0"/>
    <xf numFmtId="0" fontId="58" fillId="23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8" fillId="24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27" borderId="0" applyNumberFormat="0" applyBorder="0" applyAlignment="0" applyProtection="0"/>
    <xf numFmtId="0" fontId="59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6" borderId="0" applyNumberFormat="0" applyBorder="0" applyAlignment="0" applyProtection="0"/>
    <xf numFmtId="0" fontId="59" fillId="30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21" borderId="0" applyNumberFormat="0" applyBorder="0" applyAlignment="0" applyProtection="0"/>
    <xf numFmtId="0" fontId="59" fillId="31" borderId="0" applyNumberFormat="0" applyBorder="0" applyAlignment="0" applyProtection="0"/>
    <xf numFmtId="0" fontId="1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32" borderId="0" applyNumberFormat="0" applyBorder="0" applyAlignment="0" applyProtection="0"/>
    <xf numFmtId="0" fontId="59" fillId="33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34" borderId="0" applyNumberFormat="0" applyBorder="0" applyAlignment="0" applyProtection="0"/>
    <xf numFmtId="0" fontId="59" fillId="35" borderId="0" applyNumberFormat="0" applyBorder="0" applyAlignment="0" applyProtection="0"/>
    <xf numFmtId="0" fontId="1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36" borderId="0" applyNumberFormat="0" applyBorder="0" applyAlignment="0" applyProtection="0"/>
    <xf numFmtId="0" fontId="59" fillId="37" borderId="0" applyNumberFormat="0" applyBorder="0" applyAlignment="0" applyProtection="0"/>
    <xf numFmtId="0" fontId="1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59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41" borderId="0" applyNumberFormat="0" applyBorder="0" applyAlignment="0" applyProtection="0"/>
    <xf numFmtId="0" fontId="59" fillId="42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43" borderId="0" applyNumberFormat="0" applyBorder="0" applyAlignment="0" applyProtection="0"/>
    <xf numFmtId="0" fontId="59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3" fillId="32" borderId="0" applyNumberFormat="0" applyBorder="0" applyAlignment="0" applyProtection="0"/>
    <xf numFmtId="0" fontId="59" fillId="46" borderId="0" applyNumberFormat="0" applyBorder="0" applyAlignment="0" applyProtection="0"/>
    <xf numFmtId="0" fontId="1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3" fillId="34" borderId="0" applyNumberFormat="0" applyBorder="0" applyAlignment="0" applyProtection="0"/>
    <xf numFmtId="0" fontId="59" fillId="47" borderId="0" applyNumberFormat="0" applyBorder="0" applyAlignment="0" applyProtection="0"/>
    <xf numFmtId="0" fontId="1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3" fillId="29" borderId="0" applyNumberFormat="0" applyBorder="0" applyAlignment="0" applyProtection="0"/>
    <xf numFmtId="0" fontId="60" fillId="48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4" fillId="12" borderId="2" applyNumberFormat="0" applyAlignment="0" applyProtection="0"/>
    <xf numFmtId="0" fontId="61" fillId="49" borderId="3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35" fillId="51" borderId="4" applyNumberFormat="0" applyAlignment="0" applyProtection="0"/>
    <xf numFmtId="0" fontId="62" fillId="49" borderId="1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36" fillId="51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7" applyNumberFormat="0" applyFill="0" applyAlignment="0" applyProtection="0"/>
    <xf numFmtId="0" fontId="6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8" fillId="0" borderId="10" applyNumberFormat="0" applyFill="0" applyAlignment="0" applyProtection="0"/>
    <xf numFmtId="0" fontId="6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15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0" fillId="0" borderId="16" applyNumberFormat="0" applyFill="0" applyAlignment="0" applyProtection="0"/>
    <xf numFmtId="0" fontId="67" fillId="52" borderId="17" applyNumberFormat="0" applyAlignment="0" applyProtection="0"/>
    <xf numFmtId="0" fontId="16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16" fillId="53" borderId="18" applyNumberFormat="0" applyAlignment="0" applyProtection="0"/>
    <xf numFmtId="0" fontId="16" fillId="53" borderId="18" applyNumberFormat="0" applyAlignment="0" applyProtection="0"/>
    <xf numFmtId="0" fontId="41" fillId="53" borderId="18" applyNumberFormat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70" fillId="5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6" borderId="19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22" fillId="9" borderId="20" applyNumberFormat="0" applyFont="0" applyAlignment="0" applyProtection="0"/>
    <xf numFmtId="9" fontId="0" fillId="0" borderId="0" applyFont="0" applyFill="0" applyBorder="0" applyAlignment="0" applyProtection="0"/>
    <xf numFmtId="0" fontId="72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6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8" fillId="10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172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left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 wrapText="1"/>
    </xf>
    <xf numFmtId="172" fontId="1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7" fontId="1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2" fontId="2" fillId="0" borderId="26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 wrapText="1"/>
    </xf>
    <xf numFmtId="0" fontId="1" fillId="58" borderId="24" xfId="0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1" fillId="58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9" xfId="0" applyFont="1" applyBorder="1" applyAlignment="1">
      <alignment/>
    </xf>
    <xf numFmtId="0" fontId="2" fillId="0" borderId="2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top" wrapText="1"/>
    </xf>
    <xf numFmtId="49" fontId="1" fillId="0" borderId="26" xfId="0" applyNumberFormat="1" applyFont="1" applyBorder="1" applyAlignment="1">
      <alignment vertical="center" wrapText="1"/>
    </xf>
    <xf numFmtId="172" fontId="1" fillId="59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/>
    </xf>
    <xf numFmtId="172" fontId="2" fillId="59" borderId="24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0" fillId="0" borderId="0" xfId="0" applyNumberFormat="1" applyFont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2" fillId="0" borderId="26" xfId="0" applyNumberFormat="1" applyFont="1" applyBorder="1" applyAlignment="1">
      <alignment horizontal="center" vertical="center" wrapText="1"/>
    </xf>
    <xf numFmtId="177" fontId="1" fillId="0" borderId="24" xfId="0" applyNumberFormat="1" applyFont="1" applyBorder="1" applyAlignment="1">
      <alignment horizontal="center" vertical="center" wrapText="1"/>
    </xf>
    <xf numFmtId="177" fontId="1" fillId="0" borderId="28" xfId="0" applyNumberFormat="1" applyFont="1" applyBorder="1" applyAlignment="1">
      <alignment horizontal="center" vertical="center" wrapText="1"/>
    </xf>
    <xf numFmtId="0" fontId="50" fillId="58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9" borderId="27" xfId="0" applyFont="1" applyFill="1" applyBorder="1" applyAlignment="1">
      <alignment horizontal="center" vertical="center" wrapText="1"/>
    </xf>
    <xf numFmtId="0" fontId="10" fillId="59" borderId="31" xfId="0" applyFont="1" applyFill="1" applyBorder="1" applyAlignment="1">
      <alignment horizontal="center" vertical="center" wrapText="1"/>
    </xf>
    <xf numFmtId="0" fontId="10" fillId="59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30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2" xfId="23"/>
    <cellStyle name="20% - Акцент2 2" xfId="24"/>
    <cellStyle name="20% - Акцент2 2 2" xfId="25"/>
    <cellStyle name="20% - Акцент2 2 3" xfId="26"/>
    <cellStyle name="20% - Акцент2 2 4" xfId="27"/>
    <cellStyle name="20% - Акцент2 3" xfId="28"/>
    <cellStyle name="20% - Акцент2 4" xfId="29"/>
    <cellStyle name="20% - Акцент2 5" xfId="30"/>
    <cellStyle name="20% - Акцент3" xfId="31"/>
    <cellStyle name="20% - Акцент3 2" xfId="32"/>
    <cellStyle name="20% - Акцент3 2 2" xfId="33"/>
    <cellStyle name="20% - Акцент3 2 3" xfId="34"/>
    <cellStyle name="20% - Акцент3 2 4" xfId="35"/>
    <cellStyle name="20% - Акцент3 3" xfId="36"/>
    <cellStyle name="20% - Акцент3 4" xfId="37"/>
    <cellStyle name="20% - Акцент3 5" xfId="38"/>
    <cellStyle name="20% - Акцент4" xfId="39"/>
    <cellStyle name="20% - Акцент4 2" xfId="40"/>
    <cellStyle name="20% - Акцент4 2 2" xfId="41"/>
    <cellStyle name="20% - Акцент4 2 3" xfId="42"/>
    <cellStyle name="20% - Акцент4 2 4" xfId="43"/>
    <cellStyle name="20% - Акцент4 3" xfId="44"/>
    <cellStyle name="20% - Акцент4 4" xfId="45"/>
    <cellStyle name="20% - Акцент4 5" xfId="46"/>
    <cellStyle name="20% - Акцент5" xfId="47"/>
    <cellStyle name="20% - Акцент5 2" xfId="48"/>
    <cellStyle name="20% - Акцент5 2 2" xfId="49"/>
    <cellStyle name="20% - Акцент5 2 3" xfId="50"/>
    <cellStyle name="20% - Акцент5 2 4" xfId="51"/>
    <cellStyle name="20% - Акцент5 3" xfId="52"/>
    <cellStyle name="20% - Акцент5 4" xfId="53"/>
    <cellStyle name="20% - Акцент5 5" xfId="54"/>
    <cellStyle name="20% - Акцент6" xfId="55"/>
    <cellStyle name="20% - Акцент6 2" xfId="56"/>
    <cellStyle name="20% - Акцент6 2 2" xfId="57"/>
    <cellStyle name="20% - Акцент6 2 3" xfId="58"/>
    <cellStyle name="20% - Акцент6 2 4" xfId="59"/>
    <cellStyle name="20% - Акцент6 3" xfId="60"/>
    <cellStyle name="20% - Акцент6 4" xfId="61"/>
    <cellStyle name="20% - Акцент6 5" xfId="62"/>
    <cellStyle name="40% - Акцент1" xfId="63"/>
    <cellStyle name="40% - Акцент1 2" xfId="64"/>
    <cellStyle name="40% - Акцент1 2 2" xfId="65"/>
    <cellStyle name="40% - Акцент1 2 3" xfId="66"/>
    <cellStyle name="40% - Акцент1 2 4" xfId="67"/>
    <cellStyle name="40% - Акцент1 3" xfId="68"/>
    <cellStyle name="40% - Акцент1 4" xfId="69"/>
    <cellStyle name="40% - Акцент1 5" xfId="70"/>
    <cellStyle name="40% - Акцент2" xfId="71"/>
    <cellStyle name="40% - Акцент2 2" xfId="72"/>
    <cellStyle name="40% - Акцент2 2 2" xfId="73"/>
    <cellStyle name="40% - Акцент2 2 3" xfId="74"/>
    <cellStyle name="40% - Акцент2 2 4" xfId="75"/>
    <cellStyle name="40% - Акцент2 3" xfId="76"/>
    <cellStyle name="40% - Акцент2 4" xfId="77"/>
    <cellStyle name="40% - Акцент2 5" xfId="78"/>
    <cellStyle name="40% - Акцент3" xfId="79"/>
    <cellStyle name="40% - Акцент3 2" xfId="80"/>
    <cellStyle name="40% - Акцент3 2 2" xfId="81"/>
    <cellStyle name="40% - Акцент3 2 3" xfId="82"/>
    <cellStyle name="40% - Акцент3 2 4" xfId="83"/>
    <cellStyle name="40% - Акцент3 3" xfId="84"/>
    <cellStyle name="40% - Акцент3 4" xfId="85"/>
    <cellStyle name="40% - Акцент3 5" xfId="86"/>
    <cellStyle name="40% - Акцент4" xfId="87"/>
    <cellStyle name="40% - Акцент4 2" xfId="88"/>
    <cellStyle name="40% - Акцент4 2 2" xfId="89"/>
    <cellStyle name="40% - Акцент4 2 3" xfId="90"/>
    <cellStyle name="40% - Акцент4 2 4" xfId="91"/>
    <cellStyle name="40% - Акцент4 3" xfId="92"/>
    <cellStyle name="40% - Акцент4 4" xfId="93"/>
    <cellStyle name="40% - Акцент4 5" xfId="94"/>
    <cellStyle name="40% - Акцент5" xfId="95"/>
    <cellStyle name="40% - Акцент5 2" xfId="96"/>
    <cellStyle name="40% - Акцент5 2 2" xfId="97"/>
    <cellStyle name="40% - Акцент5 2 3" xfId="98"/>
    <cellStyle name="40% - Акцент5 2 4" xfId="99"/>
    <cellStyle name="40% - Акцент5 3" xfId="100"/>
    <cellStyle name="40% - Акцент5 4" xfId="101"/>
    <cellStyle name="40% - Акцент5 5" xfId="102"/>
    <cellStyle name="40% - Акцент6" xfId="103"/>
    <cellStyle name="40% - Акцент6 2" xfId="104"/>
    <cellStyle name="40% - Акцент6 2 2" xfId="105"/>
    <cellStyle name="40% - Акцент6 2 3" xfId="106"/>
    <cellStyle name="40% - Акцент6 2 4" xfId="107"/>
    <cellStyle name="40% - Акцент6 3" xfId="108"/>
    <cellStyle name="40% - Акцент6 4" xfId="109"/>
    <cellStyle name="40% - Акцент6 5" xfId="110"/>
    <cellStyle name="60% - Акцент1" xfId="111"/>
    <cellStyle name="60% - Акцент1 2" xfId="112"/>
    <cellStyle name="60% - Акцент1 2 2" xfId="113"/>
    <cellStyle name="60% - Акцент1 2 3" xfId="114"/>
    <cellStyle name="60% - Акцент1 2 4" xfId="115"/>
    <cellStyle name="60% - Акцент1 3" xfId="116"/>
    <cellStyle name="60% - Акцент1 4" xfId="117"/>
    <cellStyle name="60% - Акцент1 5" xfId="118"/>
    <cellStyle name="60% - Акцент2" xfId="119"/>
    <cellStyle name="60% - Акцент2 2" xfId="120"/>
    <cellStyle name="60% - Акцент2 2 2" xfId="121"/>
    <cellStyle name="60% - Акцент2 2 3" xfId="122"/>
    <cellStyle name="60% - Акцент2 2 4" xfId="123"/>
    <cellStyle name="60% - Акцент2 3" xfId="124"/>
    <cellStyle name="60% - Акцент2 4" xfId="125"/>
    <cellStyle name="60% - Акцент2 5" xfId="126"/>
    <cellStyle name="60% - Акцент3" xfId="127"/>
    <cellStyle name="60% - Акцент3 2" xfId="128"/>
    <cellStyle name="60% - Акцент3 2 2" xfId="129"/>
    <cellStyle name="60% - Акцент3 2 3" xfId="130"/>
    <cellStyle name="60% - Акцент3 2 4" xfId="131"/>
    <cellStyle name="60% - Акцент3 3" xfId="132"/>
    <cellStyle name="60% - Акцент3 4" xfId="133"/>
    <cellStyle name="60% - Акцент3 5" xfId="134"/>
    <cellStyle name="60% - Акцент4" xfId="135"/>
    <cellStyle name="60% - Акцент4 2" xfId="136"/>
    <cellStyle name="60% - Акцент4 2 2" xfId="137"/>
    <cellStyle name="60% - Акцент4 2 3" xfId="138"/>
    <cellStyle name="60% - Акцент4 2 4" xfId="139"/>
    <cellStyle name="60% - Акцент4 3" xfId="140"/>
    <cellStyle name="60% - Акцент4 4" xfId="141"/>
    <cellStyle name="60% - Акцент4 5" xfId="142"/>
    <cellStyle name="60% - Акцент5" xfId="143"/>
    <cellStyle name="60% - Акцент5 2" xfId="144"/>
    <cellStyle name="60% - Акцент5 2 2" xfId="145"/>
    <cellStyle name="60% - Акцент5 2 3" xfId="146"/>
    <cellStyle name="60% - Акцент5 2 4" xfId="147"/>
    <cellStyle name="60% - Акцент5 3" xfId="148"/>
    <cellStyle name="60% - Акцент5 4" xfId="149"/>
    <cellStyle name="60% - Акцент5 5" xfId="150"/>
    <cellStyle name="60% - Акцент6" xfId="151"/>
    <cellStyle name="60% - Акцент6 2" xfId="152"/>
    <cellStyle name="60% - Акцент6 2 2" xfId="153"/>
    <cellStyle name="60% - Акцент6 2 3" xfId="154"/>
    <cellStyle name="60% - Акцент6 2 4" xfId="155"/>
    <cellStyle name="60% - Акцент6 3" xfId="156"/>
    <cellStyle name="60% - Акцент6 4" xfId="157"/>
    <cellStyle name="60% - Акцент6 5" xfId="158"/>
    <cellStyle name="Акцент1" xfId="159"/>
    <cellStyle name="Акцент1 2" xfId="160"/>
    <cellStyle name="Акцент1 2 2" xfId="161"/>
    <cellStyle name="Акцент1 2 3" xfId="162"/>
    <cellStyle name="Акцент1 2 4" xfId="163"/>
    <cellStyle name="Акцент1 3" xfId="164"/>
    <cellStyle name="Акцент1 4" xfId="165"/>
    <cellStyle name="Акцент1 5" xfId="166"/>
    <cellStyle name="Акцент2" xfId="167"/>
    <cellStyle name="Акцент2 2" xfId="168"/>
    <cellStyle name="Акцент2 2 2" xfId="169"/>
    <cellStyle name="Акцент2 2 3" xfId="170"/>
    <cellStyle name="Акцент2 2 4" xfId="171"/>
    <cellStyle name="Акцент2 3" xfId="172"/>
    <cellStyle name="Акцент2 4" xfId="173"/>
    <cellStyle name="Акцент2 5" xfId="174"/>
    <cellStyle name="Акцент3" xfId="175"/>
    <cellStyle name="Акцент3 2" xfId="176"/>
    <cellStyle name="Акцент3 2 2" xfId="177"/>
    <cellStyle name="Акцент3 2 3" xfId="178"/>
    <cellStyle name="Акцент3 2 4" xfId="179"/>
    <cellStyle name="Акцент3 3" xfId="180"/>
    <cellStyle name="Акцент3 4" xfId="181"/>
    <cellStyle name="Акцент3 5" xfId="182"/>
    <cellStyle name="Акцент4" xfId="183"/>
    <cellStyle name="Акцент4 2" xfId="184"/>
    <cellStyle name="Акцент4 2 2" xfId="185"/>
    <cellStyle name="Акцент4 2 3" xfId="186"/>
    <cellStyle name="Акцент4 2 4" xfId="187"/>
    <cellStyle name="Акцент4 3" xfId="188"/>
    <cellStyle name="Акцент4 4" xfId="189"/>
    <cellStyle name="Акцент4 5" xfId="190"/>
    <cellStyle name="Акцент5" xfId="191"/>
    <cellStyle name="Акцент5 2" xfId="192"/>
    <cellStyle name="Акцент5 2 2" xfId="193"/>
    <cellStyle name="Акцент5 2 3" xfId="194"/>
    <cellStyle name="Акцент5 2 4" xfId="195"/>
    <cellStyle name="Акцент5 3" xfId="196"/>
    <cellStyle name="Акцент5 4" xfId="197"/>
    <cellStyle name="Акцент5 5" xfId="198"/>
    <cellStyle name="Акцент6" xfId="199"/>
    <cellStyle name="Акцент6 2" xfId="200"/>
    <cellStyle name="Акцент6 2 2" xfId="201"/>
    <cellStyle name="Акцент6 2 3" xfId="202"/>
    <cellStyle name="Акцент6 2 4" xfId="203"/>
    <cellStyle name="Акцент6 3" xfId="204"/>
    <cellStyle name="Акцент6 4" xfId="205"/>
    <cellStyle name="Акцент6 5" xfId="206"/>
    <cellStyle name="Ввод " xfId="207"/>
    <cellStyle name="Ввод  2" xfId="208"/>
    <cellStyle name="Ввод  3" xfId="209"/>
    <cellStyle name="Ввод  4" xfId="210"/>
    <cellStyle name="Ввод  5" xfId="211"/>
    <cellStyle name="Вывод" xfId="212"/>
    <cellStyle name="Вывод 2" xfId="213"/>
    <cellStyle name="Вывод 3" xfId="214"/>
    <cellStyle name="Вывод 4" xfId="215"/>
    <cellStyle name="Вывод 5" xfId="216"/>
    <cellStyle name="Вычисление" xfId="217"/>
    <cellStyle name="Вычисление 2" xfId="218"/>
    <cellStyle name="Вычисление 3" xfId="219"/>
    <cellStyle name="Вычисление 4" xfId="220"/>
    <cellStyle name="Вычисление 5" xfId="221"/>
    <cellStyle name="Hyperlink" xfId="222"/>
    <cellStyle name="Currency" xfId="223"/>
    <cellStyle name="Currency [0]" xfId="224"/>
    <cellStyle name="Заголовок 1" xfId="225"/>
    <cellStyle name="Заголовок 1 2" xfId="226"/>
    <cellStyle name="Заголовок 1 3" xfId="227"/>
    <cellStyle name="Заголовок 1 4" xfId="228"/>
    <cellStyle name="Заголовок 1 5" xfId="229"/>
    <cellStyle name="Заголовок 2" xfId="230"/>
    <cellStyle name="Заголовок 2 2" xfId="231"/>
    <cellStyle name="Заголовок 2 3" xfId="232"/>
    <cellStyle name="Заголовок 2 4" xfId="233"/>
    <cellStyle name="Заголовок 2 5" xfId="234"/>
    <cellStyle name="Заголовок 3" xfId="235"/>
    <cellStyle name="Заголовок 3 2" xfId="236"/>
    <cellStyle name="Заголовок 3 3" xfId="237"/>
    <cellStyle name="Заголовок 3 4" xfId="238"/>
    <cellStyle name="Заголовок 3 5" xfId="239"/>
    <cellStyle name="Заголовок 4" xfId="240"/>
    <cellStyle name="Заголовок 4 2" xfId="241"/>
    <cellStyle name="Заголовок 4 3" xfId="242"/>
    <cellStyle name="Заголовок 4 4" xfId="243"/>
    <cellStyle name="Заголовок 4 5" xfId="244"/>
    <cellStyle name="Итог" xfId="245"/>
    <cellStyle name="Итог 2" xfId="246"/>
    <cellStyle name="Итог 2 2" xfId="247"/>
    <cellStyle name="Итог 2 3" xfId="248"/>
    <cellStyle name="Итог 2 4" xfId="249"/>
    <cellStyle name="Итог 3" xfId="250"/>
    <cellStyle name="Итог 4" xfId="251"/>
    <cellStyle name="Итог 5" xfId="252"/>
    <cellStyle name="Контрольная ячейка" xfId="253"/>
    <cellStyle name="Контрольная ячейка 2" xfId="254"/>
    <cellStyle name="Контрольная ячейка 2 2" xfId="255"/>
    <cellStyle name="Контрольная ячейка 2 3" xfId="256"/>
    <cellStyle name="Контрольная ячейка 2 4" xfId="257"/>
    <cellStyle name="Контрольная ячейка 3" xfId="258"/>
    <cellStyle name="Контрольная ячейка 4" xfId="259"/>
    <cellStyle name="Контрольная ячейка 5" xfId="260"/>
    <cellStyle name="Название" xfId="261"/>
    <cellStyle name="Название 2" xfId="262"/>
    <cellStyle name="Название 3" xfId="263"/>
    <cellStyle name="Название 4" xfId="264"/>
    <cellStyle name="Название 5" xfId="265"/>
    <cellStyle name="Нейтральный" xfId="266"/>
    <cellStyle name="Нейтральный 2" xfId="267"/>
    <cellStyle name="Нейтральный 3" xfId="268"/>
    <cellStyle name="Нейтральный 4" xfId="269"/>
    <cellStyle name="Нейтральный 5" xfId="270"/>
    <cellStyle name="Обычный 2" xfId="271"/>
    <cellStyle name="Обычный 2 2" xfId="272"/>
    <cellStyle name="Обычный 2 2 3" xfId="273"/>
    <cellStyle name="Обычный 3" xfId="274"/>
    <cellStyle name="Обычный 4" xfId="275"/>
    <cellStyle name="Обычный 5" xfId="276"/>
    <cellStyle name="Followed Hyperlink" xfId="277"/>
    <cellStyle name="Плохой" xfId="278"/>
    <cellStyle name="Плохой 2" xfId="279"/>
    <cellStyle name="Плохой 3" xfId="280"/>
    <cellStyle name="Плохой 4" xfId="281"/>
    <cellStyle name="Плохой 5" xfId="282"/>
    <cellStyle name="Пояснение" xfId="283"/>
    <cellStyle name="Пояснение 2" xfId="284"/>
    <cellStyle name="Пояснение 3" xfId="285"/>
    <cellStyle name="Пояснение 4" xfId="286"/>
    <cellStyle name="Пояснение 5" xfId="287"/>
    <cellStyle name="Примечание" xfId="288"/>
    <cellStyle name="Примечание 2" xfId="289"/>
    <cellStyle name="Примечание 3" xfId="290"/>
    <cellStyle name="Примечание 4" xfId="291"/>
    <cellStyle name="Примечание 5" xfId="292"/>
    <cellStyle name="Percent" xfId="293"/>
    <cellStyle name="Связанная ячейка" xfId="294"/>
    <cellStyle name="Связанная ячейка 2" xfId="295"/>
    <cellStyle name="Связанная ячейка 3" xfId="296"/>
    <cellStyle name="Связанная ячейка 4" xfId="297"/>
    <cellStyle name="Связанная ячейка 5" xfId="298"/>
    <cellStyle name="Текст предупреждения" xfId="299"/>
    <cellStyle name="Текст предупреждения 2" xfId="300"/>
    <cellStyle name="Текст предупреждения 2 2" xfId="301"/>
    <cellStyle name="Текст предупреждения 2 3" xfId="302"/>
    <cellStyle name="Текст предупреждения 2 4" xfId="303"/>
    <cellStyle name="Текст предупреждения 3" xfId="304"/>
    <cellStyle name="Текст предупреждения 4" xfId="305"/>
    <cellStyle name="Текст предупреждения 5" xfId="306"/>
    <cellStyle name="Comma" xfId="307"/>
    <cellStyle name="Comma [0]" xfId="308"/>
    <cellStyle name="Хороший" xfId="309"/>
    <cellStyle name="Хороший 2" xfId="310"/>
    <cellStyle name="Хороший 3" xfId="311"/>
    <cellStyle name="Хороший 4" xfId="312"/>
    <cellStyle name="Хороший 5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zoomScale="86" zoomScaleNormal="86" zoomScalePageLayoutView="0" workbookViewId="0" topLeftCell="A73">
      <selection activeCell="C55" sqref="C55"/>
    </sheetView>
  </sheetViews>
  <sheetFormatPr defaultColWidth="9.00390625" defaultRowHeight="12.75"/>
  <cols>
    <col min="1" max="1" width="30.75390625" style="36" customWidth="1"/>
    <col min="2" max="2" width="36.625" style="36" customWidth="1"/>
    <col min="3" max="3" width="10.625" style="36" customWidth="1"/>
    <col min="4" max="4" width="9.625" style="36" customWidth="1"/>
    <col min="5" max="5" width="9.12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68</v>
      </c>
      <c r="D3" s="109"/>
      <c r="E3" s="109"/>
    </row>
    <row r="5" spans="1:5" ht="15.75">
      <c r="A5" s="108" t="s">
        <v>75</v>
      </c>
      <c r="B5" s="108"/>
      <c r="C5" s="108"/>
      <c r="D5" s="108"/>
      <c r="E5" s="108"/>
    </row>
    <row r="6" spans="1:5" ht="15.75">
      <c r="A6" s="108" t="s">
        <v>273</v>
      </c>
      <c r="B6" s="108"/>
      <c r="C6" s="108"/>
      <c r="D6" s="108"/>
      <c r="E6" s="108"/>
    </row>
    <row r="8" spans="4:5" ht="15">
      <c r="D8" s="113" t="s">
        <v>287</v>
      </c>
      <c r="E8" s="113"/>
    </row>
    <row r="9" spans="1:5" ht="63" customHeight="1">
      <c r="A9" s="69" t="s">
        <v>20</v>
      </c>
      <c r="B9" s="69" t="s">
        <v>86</v>
      </c>
      <c r="C9" s="69" t="s">
        <v>274</v>
      </c>
      <c r="D9" s="106" t="s">
        <v>223</v>
      </c>
      <c r="E9" s="69" t="s">
        <v>62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33" customHeight="1">
      <c r="A11" s="82" t="s">
        <v>186</v>
      </c>
      <c r="B11" s="83" t="s">
        <v>108</v>
      </c>
      <c r="C11" s="61">
        <f>C12+C19+C21+C25+C29+C36+C24+C28+C32+C14</f>
        <v>22505.600000000002</v>
      </c>
      <c r="D11" s="61">
        <f>D12+D19+D21+D25+D29+D36+D24+D28+D32+D14</f>
        <v>5188.7</v>
      </c>
      <c r="E11" s="33">
        <f aca="true" t="shared" si="0" ref="E11:E18">D11/C11*100</f>
        <v>23.055150718043507</v>
      </c>
    </row>
    <row r="12" spans="1:5" ht="23.25" customHeight="1">
      <c r="A12" s="82" t="s">
        <v>0</v>
      </c>
      <c r="B12" s="84" t="s">
        <v>38</v>
      </c>
      <c r="C12" s="61">
        <f>C13</f>
        <v>10599.2</v>
      </c>
      <c r="D12" s="61">
        <f>D13</f>
        <v>1844.2</v>
      </c>
      <c r="E12" s="33">
        <f t="shared" si="0"/>
        <v>17.399426371801642</v>
      </c>
    </row>
    <row r="13" spans="1:5" ht="18" customHeight="1">
      <c r="A13" s="85" t="s">
        <v>1</v>
      </c>
      <c r="B13" s="73" t="s">
        <v>2</v>
      </c>
      <c r="C13" s="62">
        <v>10599.2</v>
      </c>
      <c r="D13" s="62">
        <v>1844.2</v>
      </c>
      <c r="E13" s="42">
        <f t="shared" si="0"/>
        <v>17.399426371801642</v>
      </c>
    </row>
    <row r="14" spans="1:5" ht="49.5" customHeight="1">
      <c r="A14" s="82" t="s">
        <v>168</v>
      </c>
      <c r="B14" s="84" t="s">
        <v>169</v>
      </c>
      <c r="C14" s="61">
        <f>C15+C16+C17+C18</f>
        <v>527.4</v>
      </c>
      <c r="D14" s="61">
        <f>D15+D16+D17+D18</f>
        <v>142.39999999999998</v>
      </c>
      <c r="E14" s="33">
        <f t="shared" si="0"/>
        <v>27.00037921880925</v>
      </c>
    </row>
    <row r="15" spans="1:5" ht="134.25" customHeight="1">
      <c r="A15" s="86" t="s">
        <v>170</v>
      </c>
      <c r="B15" s="73" t="s">
        <v>174</v>
      </c>
      <c r="C15" s="104">
        <v>191.3</v>
      </c>
      <c r="D15" s="104">
        <v>62.6</v>
      </c>
      <c r="E15" s="45">
        <f t="shared" si="0"/>
        <v>32.723470987977</v>
      </c>
    </row>
    <row r="16" spans="1:5" ht="162" customHeight="1">
      <c r="A16" s="86" t="s">
        <v>171</v>
      </c>
      <c r="B16" s="87" t="s">
        <v>175</v>
      </c>
      <c r="C16" s="104">
        <v>1.3</v>
      </c>
      <c r="D16" s="104">
        <v>0.4</v>
      </c>
      <c r="E16" s="45">
        <f t="shared" si="0"/>
        <v>30.76923076923077</v>
      </c>
    </row>
    <row r="17" spans="1:5" ht="126" customHeight="1">
      <c r="A17" s="86" t="s">
        <v>172</v>
      </c>
      <c r="B17" s="87" t="s">
        <v>176</v>
      </c>
      <c r="C17" s="104">
        <v>370.4</v>
      </c>
      <c r="D17" s="104">
        <v>91.7</v>
      </c>
      <c r="E17" s="45">
        <f t="shared" si="0"/>
        <v>24.757019438444928</v>
      </c>
    </row>
    <row r="18" spans="1:5" ht="130.5" customHeight="1">
      <c r="A18" s="86" t="s">
        <v>173</v>
      </c>
      <c r="B18" s="87" t="s">
        <v>177</v>
      </c>
      <c r="C18" s="104">
        <v>-35.6</v>
      </c>
      <c r="D18" s="104">
        <v>-12.3</v>
      </c>
      <c r="E18" s="45">
        <f t="shared" si="0"/>
        <v>34.55056179775281</v>
      </c>
    </row>
    <row r="19" spans="1:5" ht="20.25" customHeight="1">
      <c r="A19" s="82" t="s">
        <v>3</v>
      </c>
      <c r="B19" s="84" t="s">
        <v>39</v>
      </c>
      <c r="C19" s="61">
        <f>C20</f>
        <v>3800</v>
      </c>
      <c r="D19" s="61">
        <f>D20</f>
        <v>2341.8</v>
      </c>
      <c r="E19" s="33">
        <f aca="true" t="shared" si="1" ref="E19:E52">D19/C19*100</f>
        <v>61.626315789473686</v>
      </c>
    </row>
    <row r="20" spans="1:5" ht="33.75" customHeight="1">
      <c r="A20" s="85" t="s">
        <v>40</v>
      </c>
      <c r="B20" s="73" t="s">
        <v>6</v>
      </c>
      <c r="C20" s="62">
        <v>3800</v>
      </c>
      <c r="D20" s="62">
        <v>2341.8</v>
      </c>
      <c r="E20" s="42">
        <f t="shared" si="1"/>
        <v>61.626315789473686</v>
      </c>
    </row>
    <row r="21" spans="1:5" ht="35.25" customHeight="1">
      <c r="A21" s="84" t="s">
        <v>41</v>
      </c>
      <c r="B21" s="84" t="s">
        <v>42</v>
      </c>
      <c r="C21" s="61">
        <f>C22+C23</f>
        <v>6229</v>
      </c>
      <c r="D21" s="61">
        <f>D22+D23</f>
        <v>526.6999999999999</v>
      </c>
      <c r="E21" s="33">
        <f t="shared" si="1"/>
        <v>8.455610852464279</v>
      </c>
    </row>
    <row r="22" spans="1:5" ht="31.5">
      <c r="A22" s="73" t="s">
        <v>43</v>
      </c>
      <c r="B22" s="73" t="s">
        <v>44</v>
      </c>
      <c r="C22" s="62">
        <v>329</v>
      </c>
      <c r="D22" s="62">
        <v>9.4</v>
      </c>
      <c r="E22" s="42">
        <f t="shared" si="1"/>
        <v>2.857142857142857</v>
      </c>
    </row>
    <row r="23" spans="1:5" ht="20.25" customHeight="1">
      <c r="A23" s="73" t="s">
        <v>45</v>
      </c>
      <c r="B23" s="73" t="s">
        <v>46</v>
      </c>
      <c r="C23" s="62">
        <v>5900</v>
      </c>
      <c r="D23" s="62">
        <v>517.3</v>
      </c>
      <c r="E23" s="42">
        <f t="shared" si="1"/>
        <v>8.76779661016949</v>
      </c>
    </row>
    <row r="24" spans="1:5" ht="55.5" customHeight="1">
      <c r="A24" s="82" t="s">
        <v>118</v>
      </c>
      <c r="B24" s="84" t="s">
        <v>66</v>
      </c>
      <c r="C24" s="61"/>
      <c r="D24" s="61"/>
      <c r="E24" s="33"/>
    </row>
    <row r="25" spans="1:5" ht="70.5" customHeight="1">
      <c r="A25" s="82" t="s">
        <v>47</v>
      </c>
      <c r="B25" s="84" t="s">
        <v>48</v>
      </c>
      <c r="C25" s="61">
        <f>C26+C27</f>
        <v>1290</v>
      </c>
      <c r="D25" s="61">
        <f>D26+D27</f>
        <v>279.4</v>
      </c>
      <c r="E25" s="33">
        <f t="shared" si="1"/>
        <v>21.65891472868217</v>
      </c>
    </row>
    <row r="26" spans="1:5" ht="161.25" customHeight="1">
      <c r="A26" s="85" t="s">
        <v>187</v>
      </c>
      <c r="B26" s="73" t="s">
        <v>188</v>
      </c>
      <c r="C26" s="62">
        <v>800</v>
      </c>
      <c r="D26" s="62">
        <v>279.4</v>
      </c>
      <c r="E26" s="42">
        <f t="shared" si="1"/>
        <v>34.925</v>
      </c>
    </row>
    <row r="27" spans="1:5" ht="117" customHeight="1">
      <c r="A27" s="85" t="s">
        <v>189</v>
      </c>
      <c r="B27" s="73" t="s">
        <v>51</v>
      </c>
      <c r="C27" s="62">
        <v>490</v>
      </c>
      <c r="D27" s="62">
        <v>0</v>
      </c>
      <c r="E27" s="42">
        <f t="shared" si="1"/>
        <v>0</v>
      </c>
    </row>
    <row r="28" spans="1:5" ht="51.75" customHeight="1">
      <c r="A28" s="82" t="s">
        <v>113</v>
      </c>
      <c r="B28" s="84" t="s">
        <v>114</v>
      </c>
      <c r="C28" s="61">
        <v>0</v>
      </c>
      <c r="D28" s="61">
        <v>0</v>
      </c>
      <c r="E28" s="33"/>
    </row>
    <row r="29" spans="1:5" ht="57" customHeight="1">
      <c r="A29" s="82" t="s">
        <v>52</v>
      </c>
      <c r="B29" s="84" t="s">
        <v>53</v>
      </c>
      <c r="C29" s="61">
        <f>C31+C30</f>
        <v>50</v>
      </c>
      <c r="D29" s="61">
        <f>D31+D30</f>
        <v>18.1</v>
      </c>
      <c r="E29" s="33">
        <f t="shared" si="1"/>
        <v>36.2</v>
      </c>
    </row>
    <row r="30" spans="1:5" ht="117" customHeight="1">
      <c r="A30" s="85" t="s">
        <v>192</v>
      </c>
      <c r="B30" s="73" t="s">
        <v>193</v>
      </c>
      <c r="C30" s="62"/>
      <c r="D30" s="62"/>
      <c r="E30" s="42"/>
    </row>
    <row r="31" spans="1:5" ht="94.5" customHeight="1">
      <c r="A31" s="85" t="s">
        <v>191</v>
      </c>
      <c r="B31" s="73" t="s">
        <v>190</v>
      </c>
      <c r="C31" s="62">
        <v>50</v>
      </c>
      <c r="D31" s="62">
        <v>18.1</v>
      </c>
      <c r="E31" s="42">
        <f t="shared" si="1"/>
        <v>36.2</v>
      </c>
    </row>
    <row r="32" spans="1:5" ht="39" customHeight="1">
      <c r="A32" s="82" t="s">
        <v>153</v>
      </c>
      <c r="B32" s="84" t="s">
        <v>149</v>
      </c>
      <c r="C32" s="61">
        <f>C33+C35+C34</f>
        <v>10</v>
      </c>
      <c r="D32" s="61">
        <f>D33+D35+D34</f>
        <v>36.1</v>
      </c>
      <c r="E32" s="33">
        <f t="shared" si="1"/>
        <v>361.00000000000006</v>
      </c>
    </row>
    <row r="33" spans="1:5" ht="77.25" customHeight="1">
      <c r="A33" s="85" t="s">
        <v>275</v>
      </c>
      <c r="B33" s="73" t="s">
        <v>276</v>
      </c>
      <c r="C33" s="62">
        <v>5</v>
      </c>
      <c r="D33" s="62">
        <v>20</v>
      </c>
      <c r="E33" s="42">
        <f t="shared" si="1"/>
        <v>400</v>
      </c>
    </row>
    <row r="34" spans="1:5" ht="95.25" customHeight="1">
      <c r="A34" s="85" t="s">
        <v>154</v>
      </c>
      <c r="B34" s="73" t="s">
        <v>277</v>
      </c>
      <c r="C34" s="62">
        <v>5</v>
      </c>
      <c r="D34" s="62">
        <v>0</v>
      </c>
      <c r="E34" s="42">
        <f t="shared" si="1"/>
        <v>0</v>
      </c>
    </row>
    <row r="35" spans="1:5" ht="66.75" customHeight="1">
      <c r="A35" s="85" t="s">
        <v>209</v>
      </c>
      <c r="B35" s="73" t="s">
        <v>210</v>
      </c>
      <c r="C35" s="62">
        <v>0</v>
      </c>
      <c r="D35" s="62">
        <v>16.1</v>
      </c>
      <c r="E35" s="42" t="e">
        <f t="shared" si="1"/>
        <v>#DIV/0!</v>
      </c>
    </row>
    <row r="36" spans="1:5" ht="19.5" customHeight="1">
      <c r="A36" s="82" t="s">
        <v>109</v>
      </c>
      <c r="B36" s="84" t="s">
        <v>64</v>
      </c>
      <c r="C36" s="61">
        <f>C37</f>
        <v>0</v>
      </c>
      <c r="D36" s="61">
        <f>D37</f>
        <v>0</v>
      </c>
      <c r="E36" s="42"/>
    </row>
    <row r="37" spans="1:5" ht="47.25" customHeight="1">
      <c r="A37" s="88" t="s">
        <v>207</v>
      </c>
      <c r="B37" s="89" t="s">
        <v>208</v>
      </c>
      <c r="C37" s="62"/>
      <c r="D37" s="62">
        <v>0</v>
      </c>
      <c r="E37" s="42"/>
    </row>
    <row r="38" spans="1:5" ht="20.25" customHeight="1">
      <c r="A38" s="82"/>
      <c r="B38" s="84" t="s">
        <v>55</v>
      </c>
      <c r="C38" s="61">
        <f>C11</f>
        <v>22505.600000000002</v>
      </c>
      <c r="D38" s="61">
        <f>D11</f>
        <v>5188.7</v>
      </c>
      <c r="E38" s="33">
        <f t="shared" si="1"/>
        <v>23.055150718043507</v>
      </c>
    </row>
    <row r="39" spans="1:5" ht="21.75" customHeight="1">
      <c r="A39" s="82" t="s">
        <v>56</v>
      </c>
      <c r="B39" s="84" t="s">
        <v>57</v>
      </c>
      <c r="C39" s="61">
        <f>C40+C42+C45+C51+C49</f>
        <v>11358.5</v>
      </c>
      <c r="D39" s="61">
        <f>D40+D42+D45+D51+D49</f>
        <v>1755.8</v>
      </c>
      <c r="E39" s="33">
        <f t="shared" si="1"/>
        <v>15.458027028216753</v>
      </c>
    </row>
    <row r="40" spans="1:5" ht="54.75" customHeight="1">
      <c r="A40" s="82" t="s">
        <v>230</v>
      </c>
      <c r="B40" s="90" t="s">
        <v>184</v>
      </c>
      <c r="C40" s="61">
        <f>C41</f>
        <v>6762</v>
      </c>
      <c r="D40" s="61">
        <f>D41</f>
        <v>1690.5</v>
      </c>
      <c r="E40" s="33">
        <f t="shared" si="1"/>
        <v>25</v>
      </c>
    </row>
    <row r="41" spans="1:5" ht="53.25" customHeight="1">
      <c r="A41" s="86" t="s">
        <v>271</v>
      </c>
      <c r="B41" s="87" t="s">
        <v>224</v>
      </c>
      <c r="C41" s="62">
        <v>6762</v>
      </c>
      <c r="D41" s="62">
        <v>1690.5</v>
      </c>
      <c r="E41" s="42">
        <f t="shared" si="1"/>
        <v>25</v>
      </c>
    </row>
    <row r="42" spans="1:5" ht="47.25">
      <c r="A42" s="91" t="s">
        <v>229</v>
      </c>
      <c r="B42" s="90" t="s">
        <v>185</v>
      </c>
      <c r="C42" s="61">
        <f>C43+C44</f>
        <v>1316.6</v>
      </c>
      <c r="D42" s="61">
        <f>D43+D44</f>
        <v>0</v>
      </c>
      <c r="E42" s="33">
        <f t="shared" si="1"/>
        <v>0</v>
      </c>
    </row>
    <row r="43" spans="1:5" s="57" customFormat="1" ht="51" customHeight="1">
      <c r="A43" s="92" t="s">
        <v>278</v>
      </c>
      <c r="B43" s="73" t="s">
        <v>279</v>
      </c>
      <c r="C43" s="105">
        <v>1316.6</v>
      </c>
      <c r="D43" s="62">
        <v>0</v>
      </c>
      <c r="E43" s="42">
        <f t="shared" si="1"/>
        <v>0</v>
      </c>
    </row>
    <row r="44" spans="1:5" s="57" customFormat="1" ht="42.75" customHeight="1">
      <c r="A44" s="85" t="s">
        <v>225</v>
      </c>
      <c r="B44" s="73" t="s">
        <v>206</v>
      </c>
      <c r="C44" s="62"/>
      <c r="D44" s="62"/>
      <c r="E44" s="42"/>
    </row>
    <row r="45" spans="1:5" ht="49.5" customHeight="1">
      <c r="A45" s="82" t="s">
        <v>227</v>
      </c>
      <c r="B45" s="84" t="s">
        <v>61</v>
      </c>
      <c r="C45" s="61">
        <f>C46+C48+C47</f>
        <v>260.9</v>
      </c>
      <c r="D45" s="61">
        <f>D46+D48+D47</f>
        <v>65.3</v>
      </c>
      <c r="E45" s="33">
        <f t="shared" si="1"/>
        <v>25.028746646224608</v>
      </c>
    </row>
    <row r="46" spans="1:5" ht="69.75" customHeight="1">
      <c r="A46" s="86" t="s">
        <v>226</v>
      </c>
      <c r="B46" s="73" t="s">
        <v>204</v>
      </c>
      <c r="C46" s="62">
        <v>16.8</v>
      </c>
      <c r="D46" s="62">
        <v>4.2</v>
      </c>
      <c r="E46" s="42">
        <f>D46/C46*100</f>
        <v>25</v>
      </c>
    </row>
    <row r="47" spans="1:5" ht="89.25" customHeight="1">
      <c r="A47" s="86" t="s">
        <v>226</v>
      </c>
      <c r="B47" s="73" t="s">
        <v>272</v>
      </c>
      <c r="C47" s="62"/>
      <c r="D47" s="62"/>
      <c r="E47" s="42"/>
    </row>
    <row r="48" spans="1:5" s="54" customFormat="1" ht="88.5" customHeight="1">
      <c r="A48" s="86" t="s">
        <v>233</v>
      </c>
      <c r="B48" s="73" t="s">
        <v>205</v>
      </c>
      <c r="C48" s="62">
        <v>244.1</v>
      </c>
      <c r="D48" s="62">
        <v>61.1</v>
      </c>
      <c r="E48" s="42">
        <f t="shared" si="1"/>
        <v>25.030725112658747</v>
      </c>
    </row>
    <row r="49" spans="1:5" ht="33" customHeight="1">
      <c r="A49" s="82" t="s">
        <v>228</v>
      </c>
      <c r="B49" s="84" t="s">
        <v>31</v>
      </c>
      <c r="C49" s="61">
        <f>C50</f>
        <v>3019</v>
      </c>
      <c r="D49" s="61">
        <f>D50</f>
        <v>0</v>
      </c>
      <c r="E49" s="33"/>
    </row>
    <row r="50" spans="1:5" ht="52.5" customHeight="1">
      <c r="A50" s="85" t="s">
        <v>234</v>
      </c>
      <c r="B50" s="73" t="s">
        <v>203</v>
      </c>
      <c r="C50" s="62">
        <v>3019</v>
      </c>
      <c r="D50" s="62">
        <v>0</v>
      </c>
      <c r="E50" s="42"/>
    </row>
    <row r="51" spans="1:5" ht="83.25" customHeight="1">
      <c r="A51" s="82" t="s">
        <v>115</v>
      </c>
      <c r="B51" s="93" t="s">
        <v>116</v>
      </c>
      <c r="C51" s="61"/>
      <c r="D51" s="61"/>
      <c r="E51" s="33"/>
    </row>
    <row r="52" spans="1:5" ht="18" customHeight="1">
      <c r="A52" s="93"/>
      <c r="B52" s="84" t="s">
        <v>76</v>
      </c>
      <c r="C52" s="61">
        <f>C38+C39</f>
        <v>33864.100000000006</v>
      </c>
      <c r="D52" s="61">
        <f>D38+D39</f>
        <v>6944.5</v>
      </c>
      <c r="E52" s="33">
        <f t="shared" si="1"/>
        <v>20.506967555611986</v>
      </c>
    </row>
    <row r="53" spans="1:5" ht="18" customHeight="1">
      <c r="A53" s="110" t="s">
        <v>67</v>
      </c>
      <c r="B53" s="111"/>
      <c r="C53" s="111"/>
      <c r="D53" s="111"/>
      <c r="E53" s="112"/>
    </row>
    <row r="54" spans="1:5" ht="20.25" customHeight="1">
      <c r="A54" s="82" t="s">
        <v>239</v>
      </c>
      <c r="B54" s="84" t="s">
        <v>14</v>
      </c>
      <c r="C54" s="23">
        <f>SUM(C55:C59)</f>
        <v>5409.6</v>
      </c>
      <c r="D54" s="23">
        <f>SUM(D55:D59)</f>
        <v>945.6999999999999</v>
      </c>
      <c r="E54" s="33">
        <f aca="true" t="shared" si="2" ref="E54:E82">D54/C54*100</f>
        <v>17.481884057971012</v>
      </c>
    </row>
    <row r="55" spans="1:5" ht="76.5" customHeight="1">
      <c r="A55" s="85" t="s">
        <v>240</v>
      </c>
      <c r="B55" s="73" t="s">
        <v>35</v>
      </c>
      <c r="C55" s="26">
        <v>709.5</v>
      </c>
      <c r="D55" s="26">
        <v>150.4</v>
      </c>
      <c r="E55" s="42">
        <f t="shared" si="2"/>
        <v>21.19802677942213</v>
      </c>
    </row>
    <row r="56" spans="1:5" ht="98.25" customHeight="1">
      <c r="A56" s="85" t="s">
        <v>241</v>
      </c>
      <c r="B56" s="73" t="s">
        <v>123</v>
      </c>
      <c r="C56" s="26">
        <v>2454.3</v>
      </c>
      <c r="D56" s="26">
        <v>466.9</v>
      </c>
      <c r="E56" s="42">
        <f t="shared" si="2"/>
        <v>19.023754227274576</v>
      </c>
    </row>
    <row r="57" spans="1:5" ht="34.5" customHeight="1">
      <c r="A57" s="85" t="s">
        <v>280</v>
      </c>
      <c r="B57" s="73" t="s">
        <v>281</v>
      </c>
      <c r="C57" s="26">
        <v>205.4</v>
      </c>
      <c r="D57" s="26">
        <v>0</v>
      </c>
      <c r="E57" s="42">
        <f t="shared" si="2"/>
        <v>0</v>
      </c>
    </row>
    <row r="58" spans="1:5" ht="25.5" customHeight="1">
      <c r="A58" s="85" t="s">
        <v>242</v>
      </c>
      <c r="B58" s="73" t="s">
        <v>104</v>
      </c>
      <c r="C58" s="26">
        <v>19</v>
      </c>
      <c r="D58" s="26" t="s">
        <v>250</v>
      </c>
      <c r="E58" s="42">
        <f t="shared" si="2"/>
        <v>0</v>
      </c>
    </row>
    <row r="59" spans="1:5" ht="37.5" customHeight="1">
      <c r="A59" s="85" t="s">
        <v>243</v>
      </c>
      <c r="B59" s="73" t="s">
        <v>105</v>
      </c>
      <c r="C59" s="26">
        <v>2021.4</v>
      </c>
      <c r="D59" s="26">
        <v>328.4</v>
      </c>
      <c r="E59" s="42">
        <f t="shared" si="2"/>
        <v>16.246166023548035</v>
      </c>
    </row>
    <row r="60" spans="1:5" ht="26.25" customHeight="1">
      <c r="A60" s="82" t="s">
        <v>244</v>
      </c>
      <c r="B60" s="84" t="s">
        <v>15</v>
      </c>
      <c r="C60" s="23">
        <f>C61</f>
        <v>244.1</v>
      </c>
      <c r="D60" s="23">
        <f>D61</f>
        <v>51.2</v>
      </c>
      <c r="E60" s="33">
        <f t="shared" si="2"/>
        <v>20.97501024170422</v>
      </c>
    </row>
    <row r="61" spans="1:5" ht="40.5" customHeight="1">
      <c r="A61" s="85" t="s">
        <v>245</v>
      </c>
      <c r="B61" s="73" t="s">
        <v>27</v>
      </c>
      <c r="C61" s="26">
        <v>244.1</v>
      </c>
      <c r="D61" s="26">
        <v>51.2</v>
      </c>
      <c r="E61" s="42">
        <f t="shared" si="2"/>
        <v>20.97501024170422</v>
      </c>
    </row>
    <row r="62" spans="1:5" ht="55.5" customHeight="1">
      <c r="A62" s="82" t="s">
        <v>246</v>
      </c>
      <c r="B62" s="84" t="s">
        <v>136</v>
      </c>
      <c r="C62" s="23">
        <f>C63+C64</f>
        <v>65.9</v>
      </c>
      <c r="D62" s="23">
        <f>D63+D64</f>
        <v>0</v>
      </c>
      <c r="E62" s="33">
        <f t="shared" si="2"/>
        <v>0</v>
      </c>
    </row>
    <row r="63" spans="1:5" ht="36" customHeight="1">
      <c r="A63" s="85" t="s">
        <v>247</v>
      </c>
      <c r="B63" s="73" t="s">
        <v>137</v>
      </c>
      <c r="C63" s="26">
        <v>60</v>
      </c>
      <c r="D63" s="26">
        <v>0</v>
      </c>
      <c r="E63" s="42">
        <f t="shared" si="2"/>
        <v>0</v>
      </c>
    </row>
    <row r="64" spans="1:5" s="57" customFormat="1" ht="47.25" customHeight="1">
      <c r="A64" s="85" t="s">
        <v>248</v>
      </c>
      <c r="B64" s="73" t="s">
        <v>251</v>
      </c>
      <c r="C64" s="26">
        <v>5.9</v>
      </c>
      <c r="D64" s="26">
        <v>0</v>
      </c>
      <c r="E64" s="42">
        <f t="shared" si="2"/>
        <v>0</v>
      </c>
    </row>
    <row r="65" spans="1:5" ht="26.25" customHeight="1">
      <c r="A65" s="82" t="s">
        <v>249</v>
      </c>
      <c r="B65" s="84" t="s">
        <v>23</v>
      </c>
      <c r="C65" s="23">
        <f>C66+C67</f>
        <v>3657.3</v>
      </c>
      <c r="D65" s="23">
        <f>D66+D67</f>
        <v>172</v>
      </c>
      <c r="E65" s="33">
        <f t="shared" si="2"/>
        <v>4.7029229212807255</v>
      </c>
    </row>
    <row r="66" spans="1:5" ht="37.5" customHeight="1">
      <c r="A66" s="85" t="s">
        <v>256</v>
      </c>
      <c r="B66" s="73" t="s">
        <v>182</v>
      </c>
      <c r="C66" s="26">
        <v>3592.3</v>
      </c>
      <c r="D66" s="26">
        <v>145</v>
      </c>
      <c r="E66" s="42">
        <f t="shared" si="2"/>
        <v>4.036411212871975</v>
      </c>
    </row>
    <row r="67" spans="1:5" ht="37.5" customHeight="1">
      <c r="A67" s="85" t="s">
        <v>282</v>
      </c>
      <c r="B67" s="73" t="s">
        <v>283</v>
      </c>
      <c r="C67" s="26">
        <v>65</v>
      </c>
      <c r="D67" s="26">
        <v>27</v>
      </c>
      <c r="E67" s="42">
        <f t="shared" si="2"/>
        <v>41.53846153846154</v>
      </c>
    </row>
    <row r="68" spans="1:5" ht="42" customHeight="1">
      <c r="A68" s="82" t="s">
        <v>257</v>
      </c>
      <c r="B68" s="84" t="s">
        <v>16</v>
      </c>
      <c r="C68" s="23">
        <f>SUM(C69+C70+C71+C72)</f>
        <v>14569.2</v>
      </c>
      <c r="D68" s="23">
        <f>SUM(D69+D70+D71+D72)</f>
        <v>2747</v>
      </c>
      <c r="E68" s="33">
        <f t="shared" si="2"/>
        <v>18.854844466408586</v>
      </c>
    </row>
    <row r="69" spans="1:5" ht="36.75" customHeight="1">
      <c r="A69" s="85" t="s">
        <v>284</v>
      </c>
      <c r="B69" s="73" t="s">
        <v>138</v>
      </c>
      <c r="C69" s="26">
        <v>22</v>
      </c>
      <c r="D69" s="26">
        <v>3.4</v>
      </c>
      <c r="E69" s="42">
        <f t="shared" si="2"/>
        <v>15.454545454545453</v>
      </c>
    </row>
    <row r="70" spans="1:5" ht="25.5" customHeight="1">
      <c r="A70" s="85" t="s">
        <v>267</v>
      </c>
      <c r="B70" s="73" t="s">
        <v>22</v>
      </c>
      <c r="C70" s="26">
        <v>153.4</v>
      </c>
      <c r="D70" s="26">
        <v>0</v>
      </c>
      <c r="E70" s="42">
        <f t="shared" si="2"/>
        <v>0</v>
      </c>
    </row>
    <row r="71" spans="1:5" ht="27.75" customHeight="1">
      <c r="A71" s="85" t="s">
        <v>258</v>
      </c>
      <c r="B71" s="73" t="s">
        <v>21</v>
      </c>
      <c r="C71" s="26">
        <v>5499.8</v>
      </c>
      <c r="D71" s="26">
        <v>1110.6</v>
      </c>
      <c r="E71" s="42">
        <f t="shared" si="2"/>
        <v>20.193461580421104</v>
      </c>
    </row>
    <row r="72" spans="1:5" ht="46.5" customHeight="1">
      <c r="A72" s="85" t="s">
        <v>262</v>
      </c>
      <c r="B72" s="94" t="s">
        <v>107</v>
      </c>
      <c r="C72" s="26">
        <v>8894</v>
      </c>
      <c r="D72" s="26">
        <v>1633</v>
      </c>
      <c r="E72" s="42">
        <f t="shared" si="2"/>
        <v>18.360692601753993</v>
      </c>
    </row>
    <row r="73" spans="1:5" ht="28.5" customHeight="1">
      <c r="A73" s="82" t="s">
        <v>263</v>
      </c>
      <c r="B73" s="84" t="s">
        <v>119</v>
      </c>
      <c r="C73" s="23">
        <f>C74</f>
        <v>8061.9</v>
      </c>
      <c r="D73" s="23">
        <f>D74</f>
        <v>2050.7</v>
      </c>
      <c r="E73" s="33">
        <f t="shared" si="2"/>
        <v>25.436931740656664</v>
      </c>
    </row>
    <row r="74" spans="1:5" ht="25.5" customHeight="1">
      <c r="A74" s="85" t="s">
        <v>264</v>
      </c>
      <c r="B74" s="73" t="s">
        <v>18</v>
      </c>
      <c r="C74" s="26">
        <v>8061.9</v>
      </c>
      <c r="D74" s="26">
        <v>2050.7</v>
      </c>
      <c r="E74" s="42">
        <f t="shared" si="2"/>
        <v>25.436931740656664</v>
      </c>
    </row>
    <row r="75" spans="1:5" ht="26.25" customHeight="1">
      <c r="A75" s="82">
        <v>1000</v>
      </c>
      <c r="B75" s="84" t="s">
        <v>29</v>
      </c>
      <c r="C75" s="23">
        <f>C76+C77</f>
        <v>1691.6</v>
      </c>
      <c r="D75" s="23">
        <f>D76+D77</f>
        <v>2.5</v>
      </c>
      <c r="E75" s="33">
        <f t="shared" si="2"/>
        <v>0.1477890754315441</v>
      </c>
    </row>
    <row r="76" spans="1:5" ht="23.25" customHeight="1">
      <c r="A76" s="85">
        <v>1001</v>
      </c>
      <c r="B76" s="73" t="s">
        <v>103</v>
      </c>
      <c r="C76" s="26">
        <v>25</v>
      </c>
      <c r="D76" s="26">
        <v>2.5</v>
      </c>
      <c r="E76" s="42">
        <f t="shared" si="2"/>
        <v>10</v>
      </c>
    </row>
    <row r="77" spans="1:5" ht="24.75" customHeight="1">
      <c r="A77" s="85" t="s">
        <v>285</v>
      </c>
      <c r="B77" s="94" t="s">
        <v>286</v>
      </c>
      <c r="C77" s="26">
        <v>1666.6</v>
      </c>
      <c r="D77" s="26" t="s">
        <v>250</v>
      </c>
      <c r="E77" s="42">
        <f t="shared" si="2"/>
        <v>0</v>
      </c>
    </row>
    <row r="78" spans="1:5" ht="27" customHeight="1">
      <c r="A78" s="82">
        <v>1100</v>
      </c>
      <c r="B78" s="84" t="s">
        <v>36</v>
      </c>
      <c r="C78" s="23">
        <f>C79</f>
        <v>135.4</v>
      </c>
      <c r="D78" s="23">
        <f>D79</f>
        <v>135.4</v>
      </c>
      <c r="E78" s="33">
        <f t="shared" si="2"/>
        <v>100</v>
      </c>
    </row>
    <row r="79" spans="1:5" ht="27.75" customHeight="1">
      <c r="A79" s="85">
        <v>1101</v>
      </c>
      <c r="B79" s="73" t="s">
        <v>120</v>
      </c>
      <c r="C79" s="26">
        <v>135.4</v>
      </c>
      <c r="D79" s="26">
        <v>135.4</v>
      </c>
      <c r="E79" s="42">
        <f t="shared" si="2"/>
        <v>100</v>
      </c>
    </row>
    <row r="80" spans="1:5" ht="24" customHeight="1">
      <c r="A80" s="82">
        <v>1200</v>
      </c>
      <c r="B80" s="84" t="s">
        <v>121</v>
      </c>
      <c r="C80" s="23">
        <f>C81</f>
        <v>75</v>
      </c>
      <c r="D80" s="23">
        <f>D81</f>
        <v>8.8</v>
      </c>
      <c r="E80" s="33">
        <f t="shared" si="2"/>
        <v>11.733333333333334</v>
      </c>
    </row>
    <row r="81" spans="1:5" ht="36.75" customHeight="1">
      <c r="A81" s="85">
        <v>1202</v>
      </c>
      <c r="B81" s="73" t="s">
        <v>122</v>
      </c>
      <c r="C81" s="26">
        <v>75</v>
      </c>
      <c r="D81" s="26">
        <v>8.8</v>
      </c>
      <c r="E81" s="42">
        <f t="shared" si="2"/>
        <v>11.733333333333334</v>
      </c>
    </row>
    <row r="82" spans="1:5" ht="24.75" customHeight="1">
      <c r="A82" s="85"/>
      <c r="B82" s="82" t="s">
        <v>19</v>
      </c>
      <c r="C82" s="23">
        <f>C80+C78+C73+C68+C65+C62+C60+C54+C75</f>
        <v>33910</v>
      </c>
      <c r="D82" s="23">
        <f>D80+D78+D73+D68+D65+D62+D60+D54+D75</f>
        <v>6113.299999999999</v>
      </c>
      <c r="E82" s="33">
        <f t="shared" si="2"/>
        <v>18.028015334709522</v>
      </c>
    </row>
    <row r="83" spans="1:5" ht="47.25">
      <c r="A83" s="91" t="s">
        <v>266</v>
      </c>
      <c r="B83" s="31" t="s">
        <v>72</v>
      </c>
      <c r="C83" s="23">
        <f>C52-C82</f>
        <v>-45.89999999999418</v>
      </c>
      <c r="D83" s="23">
        <f>D52-D82</f>
        <v>831.2000000000007</v>
      </c>
      <c r="E83" s="33"/>
    </row>
    <row r="84" spans="1:5" ht="31.5">
      <c r="A84" s="82" t="s">
        <v>265</v>
      </c>
      <c r="B84" s="31" t="s">
        <v>73</v>
      </c>
      <c r="C84" s="32">
        <f>-C83</f>
        <v>45.89999999999418</v>
      </c>
      <c r="D84" s="32">
        <v>45.9</v>
      </c>
      <c r="E84" s="33"/>
    </row>
    <row r="85" spans="1:5" ht="20.25" customHeight="1">
      <c r="A85" s="34"/>
      <c r="B85" s="31" t="s">
        <v>74</v>
      </c>
      <c r="C85" s="32">
        <f>C84</f>
        <v>45.89999999999418</v>
      </c>
      <c r="D85" s="32">
        <f>D84</f>
        <v>45.9</v>
      </c>
      <c r="E85" s="33"/>
    </row>
  </sheetData>
  <sheetProtection/>
  <mergeCells count="6">
    <mergeCell ref="C1:E1"/>
    <mergeCell ref="A5:E5"/>
    <mergeCell ref="A6:E6"/>
    <mergeCell ref="C3:E3"/>
    <mergeCell ref="A53:E53"/>
    <mergeCell ref="D8:E8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zoomScale="87" zoomScaleNormal="87" zoomScalePageLayoutView="0" workbookViewId="0" topLeftCell="A25">
      <selection activeCell="B26" sqref="B26"/>
    </sheetView>
  </sheetViews>
  <sheetFormatPr defaultColWidth="9.00390625" defaultRowHeight="12.75"/>
  <cols>
    <col min="1" max="1" width="30.00390625" style="78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68</v>
      </c>
      <c r="D3" s="109"/>
      <c r="E3" s="109"/>
    </row>
    <row r="6" spans="1:5" ht="15.75">
      <c r="A6" s="108" t="s">
        <v>146</v>
      </c>
      <c r="B6" s="108"/>
      <c r="C6" s="108"/>
      <c r="D6" s="108"/>
      <c r="E6" s="108"/>
    </row>
    <row r="7" spans="1:5" ht="15.75">
      <c r="A7" s="108" t="s">
        <v>273</v>
      </c>
      <c r="B7" s="108"/>
      <c r="C7" s="108"/>
      <c r="D7" s="108"/>
      <c r="E7" s="108"/>
    </row>
    <row r="8" ht="15.75">
      <c r="E8" s="37" t="s">
        <v>83</v>
      </c>
    </row>
    <row r="9" spans="1:6" ht="64.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24</v>
      </c>
      <c r="B11" s="38" t="s">
        <v>108</v>
      </c>
      <c r="C11" s="23">
        <f>C36</f>
        <v>2344.2</v>
      </c>
      <c r="D11" s="23">
        <f>D36</f>
        <v>964.6</v>
      </c>
      <c r="E11" s="23">
        <f aca="true" t="shared" si="0" ref="E11:E49">D11/C11*100</f>
        <v>41.14836618036004</v>
      </c>
      <c r="F11" s="6"/>
    </row>
    <row r="12" spans="1:6" ht="22.5" customHeight="1">
      <c r="A12" s="21" t="s">
        <v>0</v>
      </c>
      <c r="B12" s="24" t="s">
        <v>38</v>
      </c>
      <c r="C12" s="23">
        <f>C13</f>
        <v>210</v>
      </c>
      <c r="D12" s="23">
        <f>D13</f>
        <v>47.8</v>
      </c>
      <c r="E12" s="23">
        <f t="shared" si="0"/>
        <v>22.76190476190476</v>
      </c>
      <c r="F12" s="6"/>
    </row>
    <row r="13" spans="1:6" ht="18.75" customHeight="1">
      <c r="A13" s="20" t="s">
        <v>1</v>
      </c>
      <c r="B13" s="25" t="s">
        <v>2</v>
      </c>
      <c r="C13" s="26">
        <v>210</v>
      </c>
      <c r="D13" s="26">
        <v>47.8</v>
      </c>
      <c r="E13" s="26">
        <f t="shared" si="0"/>
        <v>22.76190476190476</v>
      </c>
      <c r="F13" s="7"/>
    </row>
    <row r="14" spans="1:6" ht="45.75" customHeight="1">
      <c r="A14" s="21" t="s">
        <v>168</v>
      </c>
      <c r="B14" s="24" t="s">
        <v>169</v>
      </c>
      <c r="C14" s="23">
        <f>C15+C16+C17+C18</f>
        <v>478.29999999999995</v>
      </c>
      <c r="D14" s="23">
        <f>D15+D16+D17+D18</f>
        <v>129.10000000000002</v>
      </c>
      <c r="E14" s="33">
        <f t="shared" si="0"/>
        <v>26.991427974074856</v>
      </c>
      <c r="F14" s="7"/>
    </row>
    <row r="15" spans="1:6" ht="124.5" customHeight="1">
      <c r="A15" s="34" t="s">
        <v>170</v>
      </c>
      <c r="B15" s="73" t="s">
        <v>174</v>
      </c>
      <c r="C15" s="60">
        <v>173.5</v>
      </c>
      <c r="D15" s="60">
        <v>56.7</v>
      </c>
      <c r="E15" s="45">
        <f t="shared" si="0"/>
        <v>32.680115273775215</v>
      </c>
      <c r="F15" s="7"/>
    </row>
    <row r="16" spans="1:6" ht="177" customHeight="1">
      <c r="A16" s="34" t="s">
        <v>171</v>
      </c>
      <c r="B16" s="74" t="s">
        <v>175</v>
      </c>
      <c r="C16" s="60">
        <v>1.2</v>
      </c>
      <c r="D16" s="60">
        <v>0.4</v>
      </c>
      <c r="E16" s="45">
        <f t="shared" si="0"/>
        <v>33.333333333333336</v>
      </c>
      <c r="F16" s="7"/>
    </row>
    <row r="17" spans="1:6" ht="132.75" customHeight="1">
      <c r="A17" s="34" t="s">
        <v>172</v>
      </c>
      <c r="B17" s="49" t="s">
        <v>176</v>
      </c>
      <c r="C17" s="60">
        <v>335.9</v>
      </c>
      <c r="D17" s="60">
        <v>83.2</v>
      </c>
      <c r="E17" s="45">
        <f t="shared" si="0"/>
        <v>24.76927657040786</v>
      </c>
      <c r="F17" s="7"/>
    </row>
    <row r="18" spans="1:6" ht="130.5" customHeight="1">
      <c r="A18" s="34" t="s">
        <v>173</v>
      </c>
      <c r="B18" s="49" t="s">
        <v>177</v>
      </c>
      <c r="C18" s="60">
        <v>-32.3</v>
      </c>
      <c r="D18" s="60">
        <v>-11.2</v>
      </c>
      <c r="E18" s="45">
        <f t="shared" si="0"/>
        <v>34.6749226006192</v>
      </c>
      <c r="F18" s="7"/>
    </row>
    <row r="19" spans="1:6" ht="19.5" customHeight="1">
      <c r="A19" s="21" t="s">
        <v>3</v>
      </c>
      <c r="B19" s="24" t="s">
        <v>39</v>
      </c>
      <c r="C19" s="23">
        <f>C20</f>
        <v>700</v>
      </c>
      <c r="D19" s="23">
        <f>D20</f>
        <v>760.9</v>
      </c>
      <c r="E19" s="23">
        <f t="shared" si="0"/>
        <v>108.7</v>
      </c>
      <c r="F19" s="6"/>
    </row>
    <row r="20" spans="1:6" ht="32.25" customHeight="1">
      <c r="A20" s="20" t="s">
        <v>5</v>
      </c>
      <c r="B20" s="25" t="s">
        <v>6</v>
      </c>
      <c r="C20" s="26">
        <v>700</v>
      </c>
      <c r="D20" s="26">
        <v>760.9</v>
      </c>
      <c r="E20" s="26">
        <f t="shared" si="0"/>
        <v>108.7</v>
      </c>
      <c r="F20" s="4"/>
    </row>
    <row r="21" spans="1:6" ht="21.75" customHeight="1">
      <c r="A21" s="21" t="s">
        <v>7</v>
      </c>
      <c r="B21" s="24" t="s">
        <v>42</v>
      </c>
      <c r="C21" s="23">
        <f>C22+C23</f>
        <v>461</v>
      </c>
      <c r="D21" s="23">
        <f>D22+D23</f>
        <v>22.2</v>
      </c>
      <c r="E21" s="23">
        <f t="shared" si="0"/>
        <v>4.815618221258134</v>
      </c>
      <c r="F21" s="4"/>
    </row>
    <row r="22" spans="1:6" ht="30" customHeight="1">
      <c r="A22" s="20" t="s">
        <v>9</v>
      </c>
      <c r="B22" s="25" t="s">
        <v>44</v>
      </c>
      <c r="C22" s="26">
        <v>11</v>
      </c>
      <c r="D22" s="26">
        <v>0.8</v>
      </c>
      <c r="E22" s="26">
        <f t="shared" si="0"/>
        <v>7.272727272727273</v>
      </c>
      <c r="F22" s="4"/>
    </row>
    <row r="23" spans="1:6" ht="23.25" customHeight="1">
      <c r="A23" s="20" t="s">
        <v>84</v>
      </c>
      <c r="B23" s="25" t="s">
        <v>46</v>
      </c>
      <c r="C23" s="26">
        <v>450</v>
      </c>
      <c r="D23" s="26">
        <v>21.4</v>
      </c>
      <c r="E23" s="26">
        <f t="shared" si="0"/>
        <v>4.7555555555555555</v>
      </c>
      <c r="F23" s="6"/>
    </row>
    <row r="24" spans="1:6" ht="65.25" customHeight="1">
      <c r="A24" s="21" t="s">
        <v>111</v>
      </c>
      <c r="B24" s="24" t="s">
        <v>66</v>
      </c>
      <c r="C24" s="23"/>
      <c r="D24" s="23"/>
      <c r="E24" s="23"/>
      <c r="F24" s="6"/>
    </row>
    <row r="25" spans="1:6" ht="70.5" customHeight="1">
      <c r="A25" s="21" t="s">
        <v>13</v>
      </c>
      <c r="B25" s="24" t="s">
        <v>48</v>
      </c>
      <c r="C25" s="23">
        <f>C26+C27</f>
        <v>494.90000000000003</v>
      </c>
      <c r="D25" s="23">
        <f>D26+D27</f>
        <v>4.6</v>
      </c>
      <c r="E25" s="23">
        <f t="shared" si="0"/>
        <v>0.9294807031723579</v>
      </c>
      <c r="F25" s="4"/>
    </row>
    <row r="26" spans="1:6" ht="158.25" customHeight="1">
      <c r="A26" s="20" t="s">
        <v>80</v>
      </c>
      <c r="B26" s="25" t="s">
        <v>135</v>
      </c>
      <c r="C26" s="26">
        <v>467.1</v>
      </c>
      <c r="D26" s="26">
        <v>0</v>
      </c>
      <c r="E26" s="26"/>
      <c r="F26" s="4"/>
    </row>
    <row r="27" spans="1:6" ht="128.25" customHeight="1">
      <c r="A27" s="20" t="s">
        <v>144</v>
      </c>
      <c r="B27" s="25" t="s">
        <v>142</v>
      </c>
      <c r="C27" s="26">
        <v>27.8</v>
      </c>
      <c r="D27" s="26">
        <v>4.6</v>
      </c>
      <c r="E27" s="26">
        <f t="shared" si="0"/>
        <v>16.546762589928054</v>
      </c>
      <c r="F27" s="4"/>
    </row>
    <row r="28" spans="1:6" ht="57" customHeight="1">
      <c r="A28" s="21" t="s">
        <v>113</v>
      </c>
      <c r="B28" s="24" t="s">
        <v>181</v>
      </c>
      <c r="C28" s="23">
        <f>C29</f>
        <v>0</v>
      </c>
      <c r="D28" s="23">
        <f>D29</f>
        <v>0</v>
      </c>
      <c r="E28" s="23"/>
      <c r="F28" s="4"/>
    </row>
    <row r="29" spans="1:6" ht="42" customHeight="1">
      <c r="A29" s="20" t="s">
        <v>183</v>
      </c>
      <c r="B29" s="25" t="s">
        <v>180</v>
      </c>
      <c r="C29" s="26"/>
      <c r="D29" s="26"/>
      <c r="E29" s="26"/>
      <c r="F29" s="4"/>
    </row>
    <row r="30" spans="1:6" ht="52.5" customHeight="1">
      <c r="A30" s="21" t="s">
        <v>52</v>
      </c>
      <c r="B30" s="24" t="s">
        <v>53</v>
      </c>
      <c r="C30" s="23">
        <f>C31</f>
        <v>0</v>
      </c>
      <c r="D30" s="23">
        <f>D31</f>
        <v>0</v>
      </c>
      <c r="E30" s="45"/>
      <c r="F30" s="4"/>
    </row>
    <row r="31" spans="1:6" ht="85.5" customHeight="1">
      <c r="A31" s="20" t="s">
        <v>132</v>
      </c>
      <c r="B31" s="25" t="s">
        <v>54</v>
      </c>
      <c r="C31" s="26">
        <v>0</v>
      </c>
      <c r="D31" s="34">
        <v>0</v>
      </c>
      <c r="E31" s="45"/>
      <c r="F31" s="4"/>
    </row>
    <row r="32" spans="1:6" ht="37.5" customHeight="1">
      <c r="A32" s="21" t="s">
        <v>153</v>
      </c>
      <c r="B32" s="24" t="s">
        <v>149</v>
      </c>
      <c r="C32" s="23">
        <f>C33</f>
        <v>0</v>
      </c>
      <c r="D32" s="23">
        <f>D33</f>
        <v>0</v>
      </c>
      <c r="E32" s="33"/>
      <c r="F32" s="4"/>
    </row>
    <row r="33" spans="1:6" ht="81.75" customHeight="1">
      <c r="A33" s="20" t="s">
        <v>154</v>
      </c>
      <c r="B33" s="25" t="s">
        <v>155</v>
      </c>
      <c r="C33" s="26"/>
      <c r="D33" s="60"/>
      <c r="E33" s="45"/>
      <c r="F33" s="4"/>
    </row>
    <row r="34" spans="1:6" ht="34.5" customHeight="1">
      <c r="A34" s="21" t="s">
        <v>109</v>
      </c>
      <c r="B34" s="24" t="s">
        <v>64</v>
      </c>
      <c r="C34" s="23">
        <v>0</v>
      </c>
      <c r="D34" s="23">
        <f>D35</f>
        <v>0</v>
      </c>
      <c r="E34" s="62"/>
      <c r="F34" s="4"/>
    </row>
    <row r="35" spans="1:6" ht="34.5" customHeight="1">
      <c r="A35" s="27" t="s">
        <v>110</v>
      </c>
      <c r="B35" s="28" t="s">
        <v>65</v>
      </c>
      <c r="C35" s="26"/>
      <c r="D35" s="26"/>
      <c r="E35" s="62"/>
      <c r="F35" s="4"/>
    </row>
    <row r="36" spans="1:6" ht="20.25" customHeight="1">
      <c r="A36" s="21"/>
      <c r="B36" s="24" t="s">
        <v>55</v>
      </c>
      <c r="C36" s="23">
        <f>C12+C19+C21+C25+C30+C32+C14+C34+C28</f>
        <v>2344.2</v>
      </c>
      <c r="D36" s="23">
        <f>D12+D19+D21+D25+D30+D32+D14+D34+D28</f>
        <v>964.6</v>
      </c>
      <c r="E36" s="23">
        <f t="shared" si="0"/>
        <v>41.14836618036004</v>
      </c>
      <c r="F36" s="8"/>
    </row>
    <row r="37" spans="1:6" ht="23.25" customHeight="1">
      <c r="A37" s="21" t="s">
        <v>56</v>
      </c>
      <c r="B37" s="24" t="s">
        <v>57</v>
      </c>
      <c r="C37" s="23">
        <f>C38+C41+C44+C47</f>
        <v>1508.3</v>
      </c>
      <c r="D37" s="23">
        <f>D38+D41+D44+D47</f>
        <v>151.9</v>
      </c>
      <c r="E37" s="23">
        <f t="shared" si="0"/>
        <v>10.070940794271698</v>
      </c>
      <c r="F37" s="8"/>
    </row>
    <row r="38" spans="1:6" ht="52.5" customHeight="1">
      <c r="A38" s="21" t="s">
        <v>230</v>
      </c>
      <c r="B38" s="24" t="s">
        <v>58</v>
      </c>
      <c r="C38" s="23">
        <f>C39+C40</f>
        <v>557</v>
      </c>
      <c r="D38" s="23">
        <f>D39+D40</f>
        <v>139.3</v>
      </c>
      <c r="E38" s="23">
        <f t="shared" si="0"/>
        <v>25.00897666068223</v>
      </c>
      <c r="F38" s="8"/>
    </row>
    <row r="39" spans="1:6" ht="54" customHeight="1">
      <c r="A39" s="20" t="s">
        <v>213</v>
      </c>
      <c r="B39" s="25" t="s">
        <v>59</v>
      </c>
      <c r="C39" s="26">
        <v>557</v>
      </c>
      <c r="D39" s="26">
        <v>139.3</v>
      </c>
      <c r="E39" s="26">
        <f t="shared" si="0"/>
        <v>25.00897666068223</v>
      </c>
      <c r="F39" s="8"/>
    </row>
    <row r="40" spans="1:6" ht="49.5" customHeight="1">
      <c r="A40" s="20" t="s">
        <v>222</v>
      </c>
      <c r="B40" s="71" t="s">
        <v>156</v>
      </c>
      <c r="C40" s="26"/>
      <c r="D40" s="26"/>
      <c r="E40" s="26"/>
      <c r="F40" s="8"/>
    </row>
    <row r="41" spans="1:6" ht="52.5" customHeight="1">
      <c r="A41" s="63" t="s">
        <v>235</v>
      </c>
      <c r="B41" s="24" t="s">
        <v>77</v>
      </c>
      <c r="C41" s="23">
        <f>C42+C43</f>
        <v>0</v>
      </c>
      <c r="D41" s="23">
        <f>D42+D43</f>
        <v>0</v>
      </c>
      <c r="E41" s="23"/>
      <c r="F41" s="6"/>
    </row>
    <row r="42" spans="1:6" ht="37.5" customHeight="1">
      <c r="A42" s="20" t="s">
        <v>214</v>
      </c>
      <c r="B42" s="25" t="s">
        <v>158</v>
      </c>
      <c r="C42" s="26"/>
      <c r="D42" s="26"/>
      <c r="E42" s="26"/>
      <c r="F42" s="6"/>
    </row>
    <row r="43" spans="1:6" ht="65.25" customHeight="1">
      <c r="A43" s="20" t="s">
        <v>214</v>
      </c>
      <c r="B43" s="70" t="s">
        <v>157</v>
      </c>
      <c r="C43" s="26"/>
      <c r="D43" s="26"/>
      <c r="E43" s="26"/>
      <c r="F43" s="6"/>
    </row>
    <row r="44" spans="1:6" ht="54" customHeight="1">
      <c r="A44" s="21" t="s">
        <v>227</v>
      </c>
      <c r="B44" s="24" t="s">
        <v>61</v>
      </c>
      <c r="C44" s="23">
        <f>C45+C46</f>
        <v>50.3</v>
      </c>
      <c r="D44" s="23">
        <f>D45+D46</f>
        <v>12.6</v>
      </c>
      <c r="E44" s="23">
        <f t="shared" si="0"/>
        <v>25.049701789264418</v>
      </c>
      <c r="F44" s="6"/>
    </row>
    <row r="45" spans="1:6" ht="78.75">
      <c r="A45" s="34" t="s">
        <v>215</v>
      </c>
      <c r="B45" s="49" t="s">
        <v>130</v>
      </c>
      <c r="C45" s="26">
        <v>1.4</v>
      </c>
      <c r="D45" s="26">
        <v>0.4</v>
      </c>
      <c r="E45" s="26">
        <f t="shared" si="0"/>
        <v>28.571428571428577</v>
      </c>
      <c r="F45" s="6"/>
    </row>
    <row r="46" spans="1:6" ht="82.5" customHeight="1">
      <c r="A46" s="34" t="s">
        <v>232</v>
      </c>
      <c r="B46" s="49" t="s">
        <v>216</v>
      </c>
      <c r="C46" s="26">
        <v>48.9</v>
      </c>
      <c r="D46" s="26">
        <v>12.2</v>
      </c>
      <c r="E46" s="26">
        <f t="shared" si="0"/>
        <v>24.94887525562372</v>
      </c>
      <c r="F46" s="6"/>
    </row>
    <row r="47" spans="1:6" ht="31.5">
      <c r="A47" s="21" t="s">
        <v>228</v>
      </c>
      <c r="B47" s="24" t="s">
        <v>31</v>
      </c>
      <c r="C47" s="23">
        <f>C48</f>
        <v>901</v>
      </c>
      <c r="D47" s="23">
        <f>D48</f>
        <v>0</v>
      </c>
      <c r="E47" s="23"/>
      <c r="F47" s="6"/>
    </row>
    <row r="48" spans="1:6" ht="47.25">
      <c r="A48" s="20" t="s">
        <v>217</v>
      </c>
      <c r="B48" s="25" t="s">
        <v>78</v>
      </c>
      <c r="C48" s="26">
        <v>901</v>
      </c>
      <c r="D48" s="26"/>
      <c r="E48" s="26"/>
      <c r="F48" s="6"/>
    </row>
    <row r="49" spans="1:6" ht="21" customHeight="1">
      <c r="A49" s="21"/>
      <c r="B49" s="24" t="s">
        <v>76</v>
      </c>
      <c r="C49" s="23">
        <f>C36+C37</f>
        <v>3852.5</v>
      </c>
      <c r="D49" s="23">
        <f>D36+D37</f>
        <v>1116.5</v>
      </c>
      <c r="E49" s="23">
        <f t="shared" si="0"/>
        <v>28.981181051265416</v>
      </c>
      <c r="F49" s="6"/>
    </row>
    <row r="50" spans="1:6" ht="15" customHeight="1">
      <c r="A50" s="123" t="s">
        <v>67</v>
      </c>
      <c r="B50" s="124"/>
      <c r="C50" s="124"/>
      <c r="D50" s="124"/>
      <c r="E50" s="125"/>
      <c r="F50" s="6"/>
    </row>
    <row r="51" spans="1:5" ht="18.75" customHeight="1">
      <c r="A51" s="82" t="s">
        <v>239</v>
      </c>
      <c r="B51" s="24" t="s">
        <v>14</v>
      </c>
      <c r="C51" s="23">
        <f>SUM(C52:C56)</f>
        <v>1984.2</v>
      </c>
      <c r="D51" s="23">
        <f>SUM(D52:D56)</f>
        <v>550.1</v>
      </c>
      <c r="E51" s="23">
        <f aca="true" t="shared" si="1" ref="E51:E71">D51/C51*100</f>
        <v>27.724019756072977</v>
      </c>
    </row>
    <row r="52" spans="1:5" ht="66.75" customHeight="1">
      <c r="A52" s="85" t="s">
        <v>240</v>
      </c>
      <c r="B52" s="25" t="s">
        <v>35</v>
      </c>
      <c r="C52" s="26">
        <v>697</v>
      </c>
      <c r="D52" s="26">
        <v>219.6</v>
      </c>
      <c r="E52" s="26">
        <f t="shared" si="1"/>
        <v>31.506456241033</v>
      </c>
    </row>
    <row r="53" spans="1:5" ht="96" customHeight="1">
      <c r="A53" s="85" t="s">
        <v>241</v>
      </c>
      <c r="B53" s="25" t="s">
        <v>123</v>
      </c>
      <c r="C53" s="26">
        <v>1154.9</v>
      </c>
      <c r="D53" s="26">
        <v>263</v>
      </c>
      <c r="E53" s="26">
        <f t="shared" si="1"/>
        <v>22.772534418564376</v>
      </c>
    </row>
    <row r="54" spans="1:5" ht="45.75" customHeight="1">
      <c r="A54" s="85" t="s">
        <v>280</v>
      </c>
      <c r="B54" s="25" t="s">
        <v>289</v>
      </c>
      <c r="C54" s="26">
        <v>34.4</v>
      </c>
      <c r="D54" s="26">
        <v>0</v>
      </c>
      <c r="E54" s="26">
        <f t="shared" si="1"/>
        <v>0</v>
      </c>
    </row>
    <row r="55" spans="1:5" ht="24" customHeight="1">
      <c r="A55" s="85" t="s">
        <v>242</v>
      </c>
      <c r="B55" s="25" t="s">
        <v>104</v>
      </c>
      <c r="C55" s="26">
        <v>0.1</v>
      </c>
      <c r="D55" s="26">
        <v>0</v>
      </c>
      <c r="E55" s="26">
        <f t="shared" si="1"/>
        <v>0</v>
      </c>
    </row>
    <row r="56" spans="1:5" ht="39" customHeight="1">
      <c r="A56" s="85" t="s">
        <v>243</v>
      </c>
      <c r="B56" s="25" t="s">
        <v>105</v>
      </c>
      <c r="C56" s="26">
        <v>97.8</v>
      </c>
      <c r="D56" s="26">
        <v>67.5</v>
      </c>
      <c r="E56" s="26">
        <f t="shared" si="1"/>
        <v>69.01840490797547</v>
      </c>
    </row>
    <row r="57" spans="1:5" ht="25.5" customHeight="1">
      <c r="A57" s="82" t="s">
        <v>244</v>
      </c>
      <c r="B57" s="24" t="s">
        <v>15</v>
      </c>
      <c r="C57" s="23">
        <f>C58</f>
        <v>48.9</v>
      </c>
      <c r="D57" s="23">
        <f>D58</f>
        <v>8.8</v>
      </c>
      <c r="E57" s="23">
        <f t="shared" si="1"/>
        <v>17.995910020449898</v>
      </c>
    </row>
    <row r="58" spans="1:5" ht="36" customHeight="1">
      <c r="A58" s="85" t="s">
        <v>245</v>
      </c>
      <c r="B58" s="25" t="s">
        <v>27</v>
      </c>
      <c r="C58" s="26">
        <v>48.9</v>
      </c>
      <c r="D58" s="26">
        <v>8.8</v>
      </c>
      <c r="E58" s="26">
        <f t="shared" si="1"/>
        <v>17.995910020449898</v>
      </c>
    </row>
    <row r="59" spans="1:5" s="102" customFormat="1" ht="42.75" customHeight="1">
      <c r="A59" s="82" t="s">
        <v>246</v>
      </c>
      <c r="B59" s="24" t="s">
        <v>136</v>
      </c>
      <c r="C59" s="23">
        <f>SUM(C60)</f>
        <v>0.5</v>
      </c>
      <c r="D59" s="23">
        <f>SUM(D60)</f>
        <v>0.5</v>
      </c>
      <c r="E59" s="26">
        <f t="shared" si="1"/>
        <v>100</v>
      </c>
    </row>
    <row r="60" spans="1:5" ht="42.75" customHeight="1">
      <c r="A60" s="85" t="s">
        <v>248</v>
      </c>
      <c r="B60" s="25" t="s">
        <v>254</v>
      </c>
      <c r="C60" s="26">
        <v>0.5</v>
      </c>
      <c r="D60" s="26">
        <v>0.5</v>
      </c>
      <c r="E60" s="26">
        <f t="shared" si="1"/>
        <v>100</v>
      </c>
    </row>
    <row r="61" spans="1:5" ht="22.5" customHeight="1">
      <c r="A61" s="82" t="s">
        <v>249</v>
      </c>
      <c r="B61" s="24" t="s">
        <v>23</v>
      </c>
      <c r="C61" s="23">
        <f>C62</f>
        <v>638</v>
      </c>
      <c r="D61" s="23">
        <f>D62</f>
        <v>111.3</v>
      </c>
      <c r="E61" s="23">
        <f t="shared" si="1"/>
        <v>17.44514106583072</v>
      </c>
    </row>
    <row r="62" spans="1:5" ht="36" customHeight="1">
      <c r="A62" s="85" t="s">
        <v>256</v>
      </c>
      <c r="B62" s="25" t="s">
        <v>182</v>
      </c>
      <c r="C62" s="26">
        <v>638</v>
      </c>
      <c r="D62" s="26">
        <v>111.3</v>
      </c>
      <c r="E62" s="26">
        <f t="shared" si="1"/>
        <v>17.44514106583072</v>
      </c>
    </row>
    <row r="63" spans="1:5" ht="36" customHeight="1">
      <c r="A63" s="82" t="s">
        <v>257</v>
      </c>
      <c r="B63" s="24" t="s">
        <v>16</v>
      </c>
      <c r="C63" s="23">
        <f>SUM(C64)</f>
        <v>932.7</v>
      </c>
      <c r="D63" s="23">
        <f>SUM(D64)</f>
        <v>0</v>
      </c>
      <c r="E63" s="23">
        <f t="shared" si="1"/>
        <v>0</v>
      </c>
    </row>
    <row r="64" spans="1:5" ht="36" customHeight="1">
      <c r="A64" s="85" t="s">
        <v>258</v>
      </c>
      <c r="B64" s="25" t="s">
        <v>21</v>
      </c>
      <c r="C64" s="26">
        <v>932.7</v>
      </c>
      <c r="D64" s="26">
        <v>0</v>
      </c>
      <c r="E64" s="26">
        <f t="shared" si="1"/>
        <v>0</v>
      </c>
    </row>
    <row r="65" spans="1:5" ht="28.5" customHeight="1">
      <c r="A65" s="82" t="s">
        <v>263</v>
      </c>
      <c r="B65" s="24" t="s">
        <v>152</v>
      </c>
      <c r="C65" s="23">
        <f>C66</f>
        <v>890.9</v>
      </c>
      <c r="D65" s="23">
        <f>D66</f>
        <v>201.2</v>
      </c>
      <c r="E65" s="23">
        <f t="shared" si="1"/>
        <v>22.58390391738691</v>
      </c>
    </row>
    <row r="66" spans="1:5" ht="26.25" customHeight="1">
      <c r="A66" s="85" t="s">
        <v>264</v>
      </c>
      <c r="B66" s="25" t="s">
        <v>18</v>
      </c>
      <c r="C66" s="26">
        <v>890.9</v>
      </c>
      <c r="D66" s="26">
        <v>201.2</v>
      </c>
      <c r="E66" s="26">
        <f t="shared" si="1"/>
        <v>22.58390391738691</v>
      </c>
    </row>
    <row r="67" spans="1:5" ht="22.5" customHeight="1">
      <c r="A67" s="82">
        <v>1000</v>
      </c>
      <c r="B67" s="24" t="s">
        <v>29</v>
      </c>
      <c r="C67" s="23">
        <f>C68</f>
        <v>12</v>
      </c>
      <c r="D67" s="23">
        <f>D68</f>
        <v>3</v>
      </c>
      <c r="E67" s="23">
        <f t="shared" si="1"/>
        <v>25</v>
      </c>
    </row>
    <row r="68" spans="1:5" ht="23.25" customHeight="1">
      <c r="A68" s="85">
        <v>1001</v>
      </c>
      <c r="B68" s="25" t="s">
        <v>103</v>
      </c>
      <c r="C68" s="26">
        <v>12</v>
      </c>
      <c r="D68" s="26">
        <v>3</v>
      </c>
      <c r="E68" s="26">
        <f t="shared" si="1"/>
        <v>25</v>
      </c>
    </row>
    <row r="69" spans="1:5" ht="23.25" customHeight="1">
      <c r="A69" s="82">
        <v>1200</v>
      </c>
      <c r="B69" s="24" t="s">
        <v>121</v>
      </c>
      <c r="C69" s="23">
        <f>C70</f>
        <v>5</v>
      </c>
      <c r="D69" s="23">
        <f>D70</f>
        <v>0</v>
      </c>
      <c r="E69" s="23">
        <f t="shared" si="1"/>
        <v>0</v>
      </c>
    </row>
    <row r="70" spans="1:5" ht="37.5" customHeight="1">
      <c r="A70" s="85">
        <v>1202</v>
      </c>
      <c r="B70" s="25" t="s">
        <v>122</v>
      </c>
      <c r="C70" s="26">
        <v>5</v>
      </c>
      <c r="D70" s="26">
        <v>0</v>
      </c>
      <c r="E70" s="26">
        <f t="shared" si="1"/>
        <v>0</v>
      </c>
    </row>
    <row r="71" spans="1:5" ht="25.5" customHeight="1">
      <c r="A71" s="85"/>
      <c r="B71" s="21" t="s">
        <v>19</v>
      </c>
      <c r="C71" s="23">
        <f>C65+C61+C57+C51+C59+C63+C67+C69</f>
        <v>4512.2</v>
      </c>
      <c r="D71" s="23">
        <f>D65+D61+D57+D51+D59+D63+D67+D69</f>
        <v>874.9000000000001</v>
      </c>
      <c r="E71" s="26">
        <f t="shared" si="1"/>
        <v>19.3896547138868</v>
      </c>
    </row>
    <row r="72" spans="1:5" ht="47.25">
      <c r="A72" s="82" t="s">
        <v>266</v>
      </c>
      <c r="B72" s="31" t="s">
        <v>72</v>
      </c>
      <c r="C72" s="32">
        <f>C49-C71</f>
        <v>-659.6999999999998</v>
      </c>
      <c r="D72" s="32">
        <f>D49-D71</f>
        <v>241.5999999999999</v>
      </c>
      <c r="E72" s="33"/>
    </row>
    <row r="73" spans="1:5" ht="31.5">
      <c r="A73" s="82" t="s">
        <v>265</v>
      </c>
      <c r="B73" s="31" t="s">
        <v>73</v>
      </c>
      <c r="C73" s="32">
        <f>-C72</f>
        <v>659.6999999999998</v>
      </c>
      <c r="D73" s="32">
        <f>-D72</f>
        <v>-241.5999999999999</v>
      </c>
      <c r="E73" s="33"/>
    </row>
    <row r="74" spans="1:5" ht="17.25" customHeight="1">
      <c r="A74" s="34"/>
      <c r="B74" s="31" t="s">
        <v>74</v>
      </c>
      <c r="C74" s="32">
        <f>C73</f>
        <v>659.6999999999998</v>
      </c>
      <c r="D74" s="32">
        <f>D73</f>
        <v>-241.5999999999999</v>
      </c>
      <c r="E74" s="33"/>
    </row>
  </sheetData>
  <sheetProtection/>
  <mergeCells count="5">
    <mergeCell ref="C1:E1"/>
    <mergeCell ref="C3:E3"/>
    <mergeCell ref="A6:E6"/>
    <mergeCell ref="A7:E7"/>
    <mergeCell ref="A50:E50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zoomScale="88" zoomScaleNormal="88" zoomScalePageLayoutView="0" workbookViewId="0" topLeftCell="A62">
      <selection activeCell="I64" sqref="I64"/>
    </sheetView>
  </sheetViews>
  <sheetFormatPr defaultColWidth="9.00390625" defaultRowHeight="12.75"/>
  <cols>
    <col min="1" max="1" width="29.75390625" style="78" customWidth="1"/>
    <col min="2" max="2" width="37.25390625" style="19" customWidth="1"/>
    <col min="3" max="3" width="10.625" style="40" customWidth="1"/>
    <col min="4" max="4" width="10.125" style="40" customWidth="1"/>
    <col min="5" max="5" width="9.875" style="40" customWidth="1"/>
  </cols>
  <sheetData>
    <row r="1" spans="3:5" ht="15.75">
      <c r="C1" s="126" t="s">
        <v>69</v>
      </c>
      <c r="D1" s="126"/>
      <c r="E1" s="126"/>
    </row>
    <row r="2" ht="15">
      <c r="C2" s="19"/>
    </row>
    <row r="3" spans="3:5" ht="15">
      <c r="C3" s="119" t="s">
        <v>68</v>
      </c>
      <c r="D3" s="119"/>
      <c r="E3" s="119"/>
    </row>
    <row r="4" ht="15">
      <c r="C4" s="19"/>
    </row>
    <row r="5" ht="15">
      <c r="C5" s="19"/>
    </row>
    <row r="6" spans="1:5" ht="15" customHeight="1">
      <c r="A6" s="118" t="s">
        <v>102</v>
      </c>
      <c r="B6" s="118"/>
      <c r="C6" s="118"/>
      <c r="D6" s="118"/>
      <c r="E6" s="118"/>
    </row>
    <row r="7" spans="1:5" ht="15.75">
      <c r="A7" s="108" t="s">
        <v>273</v>
      </c>
      <c r="B7" s="108"/>
      <c r="C7" s="108"/>
      <c r="D7" s="108"/>
      <c r="E7" s="108"/>
    </row>
    <row r="8" spans="3:5" ht="15.75">
      <c r="C8" s="19"/>
      <c r="E8" s="3" t="s">
        <v>83</v>
      </c>
    </row>
    <row r="9" spans="1:6" ht="63" customHeight="1">
      <c r="A9" s="69" t="s">
        <v>20</v>
      </c>
      <c r="B9" s="69" t="s">
        <v>86</v>
      </c>
      <c r="C9" s="69" t="s">
        <v>298</v>
      </c>
      <c r="D9" s="69" t="s">
        <v>223</v>
      </c>
      <c r="E9" s="69" t="s">
        <v>62</v>
      </c>
      <c r="F9" s="16"/>
    </row>
    <row r="10" spans="1:6" ht="19.5" customHeight="1">
      <c r="A10" s="21" t="s">
        <v>24</v>
      </c>
      <c r="B10" s="22" t="s">
        <v>108</v>
      </c>
      <c r="C10" s="23">
        <f>C32</f>
        <v>2017.2</v>
      </c>
      <c r="D10" s="23">
        <f>D32</f>
        <v>124.1</v>
      </c>
      <c r="E10" s="23">
        <f>D10/C10*100</f>
        <v>6.152092008724965</v>
      </c>
      <c r="F10" s="17"/>
    </row>
    <row r="11" spans="1:6" ht="17.25" customHeight="1">
      <c r="A11" s="21" t="s">
        <v>0</v>
      </c>
      <c r="B11" s="24" t="s">
        <v>87</v>
      </c>
      <c r="C11" s="23">
        <f>C12</f>
        <v>1200</v>
      </c>
      <c r="D11" s="23">
        <f>D12</f>
        <v>9.6</v>
      </c>
      <c r="E11" s="23">
        <f aca="true" t="shared" si="0" ref="E11:E44">D11/C11*100</f>
        <v>0.8</v>
      </c>
      <c r="F11" s="17"/>
    </row>
    <row r="12" spans="1:6" ht="19.5" customHeight="1">
      <c r="A12" s="20" t="s">
        <v>1</v>
      </c>
      <c r="B12" s="25" t="s">
        <v>2</v>
      </c>
      <c r="C12" s="26">
        <v>1200</v>
      </c>
      <c r="D12" s="26">
        <v>9.6</v>
      </c>
      <c r="E12" s="26">
        <f t="shared" si="0"/>
        <v>0.8</v>
      </c>
      <c r="F12" s="18"/>
    </row>
    <row r="13" spans="1:6" ht="48.75" customHeight="1">
      <c r="A13" s="21" t="s">
        <v>168</v>
      </c>
      <c r="B13" s="24" t="s">
        <v>169</v>
      </c>
      <c r="C13" s="23">
        <f>C14+C15+C16+C17</f>
        <v>91.99999999999999</v>
      </c>
      <c r="D13" s="23">
        <f>D14+D15+D16+D17</f>
        <v>24.799999999999997</v>
      </c>
      <c r="E13" s="33">
        <f t="shared" si="0"/>
        <v>26.956521739130434</v>
      </c>
      <c r="F13" s="18"/>
    </row>
    <row r="14" spans="1:6" ht="124.5" customHeight="1">
      <c r="A14" s="34" t="s">
        <v>170</v>
      </c>
      <c r="B14" s="73" t="s">
        <v>174</v>
      </c>
      <c r="C14" s="60">
        <v>33.4</v>
      </c>
      <c r="D14" s="60">
        <v>10.9</v>
      </c>
      <c r="E14" s="45">
        <f t="shared" si="0"/>
        <v>32.634730538922156</v>
      </c>
      <c r="F14" s="18"/>
    </row>
    <row r="15" spans="1:6" ht="161.25" customHeight="1">
      <c r="A15" s="34" t="s">
        <v>171</v>
      </c>
      <c r="B15" s="74" t="s">
        <v>175</v>
      </c>
      <c r="C15" s="60">
        <v>0.2</v>
      </c>
      <c r="D15" s="60">
        <v>0</v>
      </c>
      <c r="E15" s="45">
        <f t="shared" si="0"/>
        <v>0</v>
      </c>
      <c r="F15" s="18"/>
    </row>
    <row r="16" spans="1:6" ht="131.25" customHeight="1">
      <c r="A16" s="34" t="s">
        <v>172</v>
      </c>
      <c r="B16" s="49" t="s">
        <v>176</v>
      </c>
      <c r="C16" s="60">
        <v>64.6</v>
      </c>
      <c r="D16" s="60">
        <v>16</v>
      </c>
      <c r="E16" s="45">
        <f t="shared" si="0"/>
        <v>24.76780185758514</v>
      </c>
      <c r="F16" s="18"/>
    </row>
    <row r="17" spans="1:6" ht="135" customHeight="1">
      <c r="A17" s="34" t="s">
        <v>173</v>
      </c>
      <c r="B17" s="49" t="s">
        <v>177</v>
      </c>
      <c r="C17" s="60">
        <v>-6.2</v>
      </c>
      <c r="D17" s="60">
        <v>-2.1</v>
      </c>
      <c r="E17" s="45">
        <f t="shared" si="0"/>
        <v>33.87096774193549</v>
      </c>
      <c r="F17" s="18"/>
    </row>
    <row r="18" spans="1:6" ht="35.25" customHeight="1">
      <c r="A18" s="21" t="s">
        <v>117</v>
      </c>
      <c r="B18" s="24" t="s">
        <v>6</v>
      </c>
      <c r="C18" s="23"/>
      <c r="D18" s="23">
        <v>0</v>
      </c>
      <c r="E18" s="23"/>
      <c r="F18" s="18"/>
    </row>
    <row r="19" spans="1:6" ht="17.25" customHeight="1">
      <c r="A19" s="21" t="s">
        <v>7</v>
      </c>
      <c r="B19" s="24" t="s">
        <v>88</v>
      </c>
      <c r="C19" s="23">
        <f>C20+C21</f>
        <v>638</v>
      </c>
      <c r="D19" s="23">
        <f>D20+D21</f>
        <v>27.1</v>
      </c>
      <c r="E19" s="23">
        <f t="shared" si="0"/>
        <v>4.247648902821317</v>
      </c>
      <c r="F19" s="17"/>
    </row>
    <row r="20" spans="1:6" ht="36" customHeight="1">
      <c r="A20" s="20" t="s">
        <v>9</v>
      </c>
      <c r="B20" s="25" t="s">
        <v>89</v>
      </c>
      <c r="C20" s="26">
        <v>13</v>
      </c>
      <c r="D20" s="26">
        <v>0.8</v>
      </c>
      <c r="E20" s="26">
        <f t="shared" si="0"/>
        <v>6.153846153846154</v>
      </c>
      <c r="F20" s="18"/>
    </row>
    <row r="21" spans="1:6" ht="18" customHeight="1">
      <c r="A21" s="20" t="s">
        <v>11</v>
      </c>
      <c r="B21" s="25" t="s">
        <v>12</v>
      </c>
      <c r="C21" s="26">
        <v>625</v>
      </c>
      <c r="D21" s="26">
        <v>26.3</v>
      </c>
      <c r="E21" s="26">
        <f t="shared" si="0"/>
        <v>4.208</v>
      </c>
      <c r="F21" s="18"/>
    </row>
    <row r="22" spans="1:6" ht="53.25" customHeight="1">
      <c r="A22" s="21" t="s">
        <v>111</v>
      </c>
      <c r="B22" s="24" t="s">
        <v>66</v>
      </c>
      <c r="C22" s="23"/>
      <c r="D22" s="23"/>
      <c r="E22" s="23"/>
      <c r="F22" s="18"/>
    </row>
    <row r="23" spans="1:6" ht="67.5" customHeight="1">
      <c r="A23" s="21" t="s">
        <v>13</v>
      </c>
      <c r="B23" s="24" t="s">
        <v>90</v>
      </c>
      <c r="C23" s="23">
        <f>C24+C25</f>
        <v>87.2</v>
      </c>
      <c r="D23" s="23">
        <f>D24+D25</f>
        <v>0</v>
      </c>
      <c r="E23" s="23"/>
      <c r="F23" s="18"/>
    </row>
    <row r="24" spans="1:6" ht="142.5" customHeight="1">
      <c r="A24" s="20" t="s">
        <v>131</v>
      </c>
      <c r="B24" s="25" t="s">
        <v>288</v>
      </c>
      <c r="C24" s="26">
        <v>87.2</v>
      </c>
      <c r="D24" s="26">
        <v>0</v>
      </c>
      <c r="E24" s="26"/>
      <c r="F24" s="18"/>
    </row>
    <row r="25" spans="1:6" ht="114" customHeight="1">
      <c r="A25" s="20" t="s">
        <v>50</v>
      </c>
      <c r="B25" s="25" t="s">
        <v>51</v>
      </c>
      <c r="C25" s="26"/>
      <c r="D25" s="26"/>
      <c r="E25" s="26"/>
      <c r="F25" s="18"/>
    </row>
    <row r="26" spans="1:6" ht="58.5" customHeight="1">
      <c r="A26" s="21" t="s">
        <v>113</v>
      </c>
      <c r="B26" s="24" t="s">
        <v>181</v>
      </c>
      <c r="C26" s="23">
        <f>C27</f>
        <v>0</v>
      </c>
      <c r="D26" s="23">
        <f>D27</f>
        <v>62.6</v>
      </c>
      <c r="E26" s="23"/>
      <c r="F26" s="18"/>
    </row>
    <row r="27" spans="1:6" ht="40.5" customHeight="1">
      <c r="A27" s="20" t="s">
        <v>183</v>
      </c>
      <c r="B27" s="25" t="s">
        <v>180</v>
      </c>
      <c r="C27" s="26"/>
      <c r="D27" s="26">
        <v>62.6</v>
      </c>
      <c r="E27" s="26"/>
      <c r="F27" s="18"/>
    </row>
    <row r="28" spans="1:6" ht="39.75" customHeight="1">
      <c r="A28" s="21" t="s">
        <v>112</v>
      </c>
      <c r="B28" s="24" t="s">
        <v>53</v>
      </c>
      <c r="C28" s="23">
        <f>C29</f>
        <v>0</v>
      </c>
      <c r="D28" s="23">
        <f>D29</f>
        <v>0</v>
      </c>
      <c r="E28" s="23"/>
      <c r="F28" s="18"/>
    </row>
    <row r="29" spans="1:6" ht="23.25" customHeight="1">
      <c r="A29" s="20" t="s">
        <v>132</v>
      </c>
      <c r="B29" s="25" t="s">
        <v>96</v>
      </c>
      <c r="C29" s="26"/>
      <c r="D29" s="26"/>
      <c r="E29" s="26"/>
      <c r="F29" s="18"/>
    </row>
    <row r="30" spans="1:6" ht="37.5" customHeight="1">
      <c r="A30" s="21" t="s">
        <v>153</v>
      </c>
      <c r="B30" s="24" t="s">
        <v>149</v>
      </c>
      <c r="C30" s="23">
        <f>C31</f>
        <v>0</v>
      </c>
      <c r="D30" s="23">
        <f>D31</f>
        <v>0</v>
      </c>
      <c r="E30" s="26"/>
      <c r="F30" s="18"/>
    </row>
    <row r="31" spans="1:6" ht="77.25" customHeight="1">
      <c r="A31" s="20" t="s">
        <v>154</v>
      </c>
      <c r="B31" s="25" t="s">
        <v>155</v>
      </c>
      <c r="C31" s="26"/>
      <c r="D31" s="26">
        <v>0</v>
      </c>
      <c r="E31" s="26"/>
      <c r="F31" s="18"/>
    </row>
    <row r="32" spans="1:6" ht="24.75" customHeight="1">
      <c r="A32" s="21"/>
      <c r="B32" s="24" t="s">
        <v>32</v>
      </c>
      <c r="C32" s="23">
        <f>C11+C18+C19+C22+C23+C28+C30+C13+C26</f>
        <v>2017.2</v>
      </c>
      <c r="D32" s="23">
        <f>D11+D18+D19+D22+D23+D28+D30+D13+D26</f>
        <v>124.1</v>
      </c>
      <c r="E32" s="23">
        <f t="shared" si="0"/>
        <v>6.152092008724965</v>
      </c>
      <c r="F32" s="18"/>
    </row>
    <row r="33" spans="1:6" ht="24" customHeight="1">
      <c r="A33" s="21" t="s">
        <v>56</v>
      </c>
      <c r="B33" s="24" t="s">
        <v>57</v>
      </c>
      <c r="C33" s="23">
        <f>C34+C36+C39+C42</f>
        <v>796.7</v>
      </c>
      <c r="D33" s="23">
        <f>D34+D36+D39+D42</f>
        <v>199.2</v>
      </c>
      <c r="E33" s="23">
        <f t="shared" si="0"/>
        <v>25.003137944019077</v>
      </c>
      <c r="F33" s="18"/>
    </row>
    <row r="34" spans="1:6" ht="50.25" customHeight="1">
      <c r="A34" s="21" t="s">
        <v>230</v>
      </c>
      <c r="B34" s="24" t="s">
        <v>58</v>
      </c>
      <c r="C34" s="23">
        <f>C35</f>
        <v>746</v>
      </c>
      <c r="D34" s="23">
        <f>D35</f>
        <v>186.5</v>
      </c>
      <c r="E34" s="23">
        <f t="shared" si="0"/>
        <v>25</v>
      </c>
      <c r="F34" s="18"/>
    </row>
    <row r="35" spans="1:6" ht="51" customHeight="1">
      <c r="A35" s="20" t="s">
        <v>213</v>
      </c>
      <c r="B35" s="25" t="s">
        <v>91</v>
      </c>
      <c r="C35" s="26">
        <v>746</v>
      </c>
      <c r="D35" s="26">
        <v>186.5</v>
      </c>
      <c r="E35" s="26">
        <f t="shared" si="0"/>
        <v>25</v>
      </c>
      <c r="F35" s="18"/>
    </row>
    <row r="36" spans="1:6" ht="58.5" customHeight="1">
      <c r="A36" s="63" t="s">
        <v>235</v>
      </c>
      <c r="B36" s="24" t="s">
        <v>77</v>
      </c>
      <c r="C36" s="23">
        <f>C37+C38</f>
        <v>0</v>
      </c>
      <c r="D36" s="23">
        <f>D37+D38</f>
        <v>0</v>
      </c>
      <c r="E36" s="23"/>
      <c r="F36" s="18"/>
    </row>
    <row r="37" spans="1:6" ht="39.75" customHeight="1">
      <c r="A37" s="20" t="s">
        <v>214</v>
      </c>
      <c r="B37" s="25" t="s">
        <v>60</v>
      </c>
      <c r="C37" s="26"/>
      <c r="D37" s="26"/>
      <c r="E37" s="26"/>
      <c r="F37" s="18"/>
    </row>
    <row r="38" spans="1:6" ht="52.5" customHeight="1">
      <c r="A38" s="20" t="s">
        <v>214</v>
      </c>
      <c r="B38" s="75" t="s">
        <v>157</v>
      </c>
      <c r="C38" s="26"/>
      <c r="D38" s="26"/>
      <c r="E38" s="26"/>
      <c r="F38" s="18"/>
    </row>
    <row r="39" spans="1:6" ht="50.25" customHeight="1">
      <c r="A39" s="21" t="s">
        <v>227</v>
      </c>
      <c r="B39" s="24" t="s">
        <v>61</v>
      </c>
      <c r="C39" s="23">
        <f>C40+C41</f>
        <v>50.699999999999996</v>
      </c>
      <c r="D39" s="23">
        <f>D40+D41</f>
        <v>12.7</v>
      </c>
      <c r="E39" s="23">
        <f t="shared" si="0"/>
        <v>25.04930966469428</v>
      </c>
      <c r="F39" s="18"/>
    </row>
    <row r="40" spans="1:6" ht="83.25" customHeight="1">
      <c r="A40" s="34" t="s">
        <v>215</v>
      </c>
      <c r="B40" s="49" t="s">
        <v>130</v>
      </c>
      <c r="C40" s="26">
        <v>1.8</v>
      </c>
      <c r="D40" s="26">
        <v>0.5</v>
      </c>
      <c r="E40" s="26">
        <f t="shared" si="0"/>
        <v>27.77777777777778</v>
      </c>
      <c r="F40" s="18"/>
    </row>
    <row r="41" spans="1:6" ht="78" customHeight="1">
      <c r="A41" s="34" t="s">
        <v>232</v>
      </c>
      <c r="B41" s="49" t="s">
        <v>216</v>
      </c>
      <c r="C41" s="26">
        <v>48.9</v>
      </c>
      <c r="D41" s="26">
        <v>12.2</v>
      </c>
      <c r="E41" s="26">
        <f t="shared" si="0"/>
        <v>24.94887525562372</v>
      </c>
      <c r="F41" s="18"/>
    </row>
    <row r="42" spans="1:6" ht="39" customHeight="1">
      <c r="A42" s="21" t="s">
        <v>228</v>
      </c>
      <c r="B42" s="24" t="s">
        <v>31</v>
      </c>
      <c r="C42" s="23">
        <f>C43</f>
        <v>0</v>
      </c>
      <c r="D42" s="23">
        <f>D43</f>
        <v>0</v>
      </c>
      <c r="E42" s="23"/>
      <c r="F42" s="18"/>
    </row>
    <row r="43" spans="1:6" ht="45.75" customHeight="1">
      <c r="A43" s="20" t="s">
        <v>217</v>
      </c>
      <c r="B43" s="25" t="s">
        <v>78</v>
      </c>
      <c r="C43" s="26"/>
      <c r="D43" s="26"/>
      <c r="E43" s="26"/>
      <c r="F43" s="18"/>
    </row>
    <row r="44" spans="1:6" ht="21.75" customHeight="1">
      <c r="A44" s="21"/>
      <c r="B44" s="24" t="s">
        <v>92</v>
      </c>
      <c r="C44" s="23">
        <f>C32+C33</f>
        <v>2813.9</v>
      </c>
      <c r="D44" s="23">
        <f>D32+D33</f>
        <v>323.29999999999995</v>
      </c>
      <c r="E44" s="23">
        <f t="shared" si="0"/>
        <v>11.489391947119653</v>
      </c>
      <c r="F44" s="17"/>
    </row>
    <row r="45" spans="1:6" ht="17.25" customHeight="1">
      <c r="A45" s="123" t="s">
        <v>67</v>
      </c>
      <c r="B45" s="124"/>
      <c r="C45" s="124"/>
      <c r="D45" s="124"/>
      <c r="E45" s="125"/>
      <c r="F45" s="17"/>
    </row>
    <row r="46" spans="1:5" ht="20.25" customHeight="1">
      <c r="A46" s="82" t="s">
        <v>239</v>
      </c>
      <c r="B46" s="24" t="s">
        <v>14</v>
      </c>
      <c r="C46" s="23">
        <f>SUM(C47:C51)</f>
        <v>2137.1000000000004</v>
      </c>
      <c r="D46" s="23">
        <f>SUM(D47:D51)</f>
        <v>553.0999999999999</v>
      </c>
      <c r="E46" s="23">
        <f aca="true" t="shared" si="1" ref="E46:E72">D46/C46*100</f>
        <v>25.880866594918338</v>
      </c>
    </row>
    <row r="47" spans="1:5" ht="69" customHeight="1">
      <c r="A47" s="85" t="s">
        <v>240</v>
      </c>
      <c r="B47" s="25" t="s">
        <v>35</v>
      </c>
      <c r="C47" s="26">
        <v>673.4</v>
      </c>
      <c r="D47" s="26">
        <v>210.7</v>
      </c>
      <c r="E47" s="26">
        <f t="shared" si="1"/>
        <v>31.288981288981287</v>
      </c>
    </row>
    <row r="48" spans="1:5" ht="100.5" customHeight="1">
      <c r="A48" s="85" t="s">
        <v>241</v>
      </c>
      <c r="B48" s="25" t="s">
        <v>123</v>
      </c>
      <c r="C48" s="26">
        <v>1333</v>
      </c>
      <c r="D48" s="26">
        <v>319.4</v>
      </c>
      <c r="E48" s="26">
        <f t="shared" si="1"/>
        <v>23.960990247561888</v>
      </c>
    </row>
    <row r="49" spans="1:5" ht="33.75" customHeight="1">
      <c r="A49" s="85" t="s">
        <v>280</v>
      </c>
      <c r="B49" s="25" t="s">
        <v>289</v>
      </c>
      <c r="C49" s="26">
        <v>34.7</v>
      </c>
      <c r="D49" s="26">
        <v>0</v>
      </c>
      <c r="E49" s="26">
        <f t="shared" si="1"/>
        <v>0</v>
      </c>
    </row>
    <row r="50" spans="1:5" ht="19.5" customHeight="1">
      <c r="A50" s="85" t="s">
        <v>242</v>
      </c>
      <c r="B50" s="25" t="s">
        <v>104</v>
      </c>
      <c r="C50" s="26">
        <v>1</v>
      </c>
      <c r="D50" s="26">
        <v>0</v>
      </c>
      <c r="E50" s="26">
        <f t="shared" si="1"/>
        <v>0</v>
      </c>
    </row>
    <row r="51" spans="1:5" ht="34.5" customHeight="1">
      <c r="A51" s="85" t="s">
        <v>243</v>
      </c>
      <c r="B51" s="25" t="s">
        <v>105</v>
      </c>
      <c r="C51" s="26">
        <v>95</v>
      </c>
      <c r="D51" s="26">
        <v>23</v>
      </c>
      <c r="E51" s="26">
        <f t="shared" si="1"/>
        <v>24.210526315789473</v>
      </c>
    </row>
    <row r="52" spans="1:5" ht="18.75" customHeight="1">
      <c r="A52" s="82" t="s">
        <v>244</v>
      </c>
      <c r="B52" s="24" t="s">
        <v>15</v>
      </c>
      <c r="C52" s="23">
        <f>C53</f>
        <v>48.9</v>
      </c>
      <c r="D52" s="23">
        <f>D53</f>
        <v>11</v>
      </c>
      <c r="E52" s="23">
        <f t="shared" si="1"/>
        <v>22.494887525562373</v>
      </c>
    </row>
    <row r="53" spans="1:5" ht="36.75" customHeight="1">
      <c r="A53" s="85" t="s">
        <v>245</v>
      </c>
      <c r="B53" s="25" t="s">
        <v>27</v>
      </c>
      <c r="C53" s="26">
        <v>48.9</v>
      </c>
      <c r="D53" s="26">
        <v>11</v>
      </c>
      <c r="E53" s="26">
        <f t="shared" si="1"/>
        <v>22.494887525562373</v>
      </c>
    </row>
    <row r="54" spans="1:5" ht="43.5" customHeight="1">
      <c r="A54" s="82" t="s">
        <v>246</v>
      </c>
      <c r="B54" s="24" t="s">
        <v>136</v>
      </c>
      <c r="C54" s="23">
        <f>C55+C56</f>
        <v>33.1</v>
      </c>
      <c r="D54" s="23">
        <f>D55+D56</f>
        <v>0.2</v>
      </c>
      <c r="E54" s="23">
        <f t="shared" si="1"/>
        <v>0.6042296072507553</v>
      </c>
    </row>
    <row r="55" spans="1:5" ht="29.25" customHeight="1">
      <c r="A55" s="85" t="s">
        <v>247</v>
      </c>
      <c r="B55" s="25" t="s">
        <v>137</v>
      </c>
      <c r="C55" s="26">
        <v>32.5</v>
      </c>
      <c r="D55" s="26">
        <v>0</v>
      </c>
      <c r="E55" s="26">
        <f t="shared" si="1"/>
        <v>0</v>
      </c>
    </row>
    <row r="56" spans="1:5" ht="52.5" customHeight="1">
      <c r="A56" s="85" t="s">
        <v>248</v>
      </c>
      <c r="B56" s="25" t="s">
        <v>254</v>
      </c>
      <c r="C56" s="26">
        <v>0.6</v>
      </c>
      <c r="D56" s="26">
        <v>0.2</v>
      </c>
      <c r="E56" s="26">
        <f t="shared" si="1"/>
        <v>33.333333333333336</v>
      </c>
    </row>
    <row r="57" spans="1:5" ht="25.5" customHeight="1">
      <c r="A57" s="82" t="s">
        <v>249</v>
      </c>
      <c r="B57" s="24" t="s">
        <v>23</v>
      </c>
      <c r="C57" s="23">
        <f>C58</f>
        <v>187.2</v>
      </c>
      <c r="D57" s="23">
        <f>D58</f>
        <v>0</v>
      </c>
      <c r="E57" s="23">
        <f t="shared" si="1"/>
        <v>0</v>
      </c>
    </row>
    <row r="58" spans="1:5" ht="40.5" customHeight="1">
      <c r="A58" s="85" t="s">
        <v>256</v>
      </c>
      <c r="B58" s="25" t="s">
        <v>182</v>
      </c>
      <c r="C58" s="26">
        <v>187.2</v>
      </c>
      <c r="D58" s="26">
        <v>0</v>
      </c>
      <c r="E58" s="26">
        <f t="shared" si="1"/>
        <v>0</v>
      </c>
    </row>
    <row r="59" spans="1:5" ht="39" customHeight="1">
      <c r="A59" s="82" t="s">
        <v>257</v>
      </c>
      <c r="B59" s="24" t="s">
        <v>16</v>
      </c>
      <c r="C59" s="23">
        <f>SUM(C60:C61)</f>
        <v>1439.1</v>
      </c>
      <c r="D59" s="23">
        <f>SUM(D60:D61)</f>
        <v>231.20000000000002</v>
      </c>
      <c r="E59" s="23">
        <f t="shared" si="1"/>
        <v>16.065596553401434</v>
      </c>
    </row>
    <row r="60" spans="1:5" ht="26.25" customHeight="1">
      <c r="A60" s="85" t="s">
        <v>258</v>
      </c>
      <c r="B60" s="25" t="s">
        <v>21</v>
      </c>
      <c r="C60" s="26">
        <v>143.8</v>
      </c>
      <c r="D60" s="26">
        <v>7.3</v>
      </c>
      <c r="E60" s="26">
        <f t="shared" si="1"/>
        <v>5.076495132127954</v>
      </c>
    </row>
    <row r="61" spans="1:5" ht="33" customHeight="1">
      <c r="A61" s="85" t="s">
        <v>262</v>
      </c>
      <c r="B61" s="46" t="s">
        <v>107</v>
      </c>
      <c r="C61" s="26">
        <v>1295.3</v>
      </c>
      <c r="D61" s="26">
        <v>223.9</v>
      </c>
      <c r="E61" s="26">
        <f t="shared" si="1"/>
        <v>17.285570910213853</v>
      </c>
    </row>
    <row r="62" spans="1:5" ht="27.75" customHeight="1">
      <c r="A62" s="82" t="s">
        <v>255</v>
      </c>
      <c r="B62" s="24" t="s">
        <v>17</v>
      </c>
      <c r="C62" s="23">
        <f>C63</f>
        <v>5</v>
      </c>
      <c r="D62" s="23">
        <f>D63</f>
        <v>0</v>
      </c>
      <c r="E62" s="23">
        <f t="shared" si="1"/>
        <v>0</v>
      </c>
    </row>
    <row r="63" spans="1:5" ht="37.5" customHeight="1">
      <c r="A63" s="85" t="s">
        <v>259</v>
      </c>
      <c r="B63" s="25" t="s">
        <v>28</v>
      </c>
      <c r="C63" s="26">
        <v>5</v>
      </c>
      <c r="D63" s="26">
        <v>0</v>
      </c>
      <c r="E63" s="26">
        <f t="shared" si="1"/>
        <v>0</v>
      </c>
    </row>
    <row r="64" spans="1:5" ht="33" customHeight="1">
      <c r="A64" s="82" t="s">
        <v>263</v>
      </c>
      <c r="B64" s="24" t="s">
        <v>152</v>
      </c>
      <c r="C64" s="23">
        <f>C65</f>
        <v>90.7</v>
      </c>
      <c r="D64" s="23">
        <f>D65</f>
        <v>17</v>
      </c>
      <c r="E64" s="23">
        <f t="shared" si="1"/>
        <v>18.743109151047406</v>
      </c>
    </row>
    <row r="65" spans="1:5" ht="21" customHeight="1">
      <c r="A65" s="85" t="s">
        <v>264</v>
      </c>
      <c r="B65" s="25" t="s">
        <v>18</v>
      </c>
      <c r="C65" s="26">
        <v>90.7</v>
      </c>
      <c r="D65" s="26">
        <v>17</v>
      </c>
      <c r="E65" s="26">
        <f t="shared" si="1"/>
        <v>18.743109151047406</v>
      </c>
    </row>
    <row r="66" spans="1:5" ht="21" customHeight="1">
      <c r="A66" s="82" t="s">
        <v>290</v>
      </c>
      <c r="B66" s="24" t="s">
        <v>29</v>
      </c>
      <c r="C66" s="23">
        <f>SUM(C67)</f>
        <v>19</v>
      </c>
      <c r="D66" s="23">
        <f>SUM(D67)</f>
        <v>4.5</v>
      </c>
      <c r="E66" s="23">
        <f t="shared" si="1"/>
        <v>23.684210526315788</v>
      </c>
    </row>
    <row r="67" spans="1:5" ht="21" customHeight="1">
      <c r="A67" s="85" t="s">
        <v>291</v>
      </c>
      <c r="B67" s="25" t="s">
        <v>103</v>
      </c>
      <c r="C67" s="26">
        <v>19</v>
      </c>
      <c r="D67" s="26">
        <v>4.5</v>
      </c>
      <c r="E67" s="26">
        <f t="shared" si="1"/>
        <v>23.684210526315788</v>
      </c>
    </row>
    <row r="68" spans="1:5" ht="21.75" customHeight="1">
      <c r="A68" s="82">
        <v>1100</v>
      </c>
      <c r="B68" s="24" t="s">
        <v>36</v>
      </c>
      <c r="C68" s="23">
        <f>C69</f>
        <v>5</v>
      </c>
      <c r="D68" s="23">
        <f>D69</f>
        <v>0</v>
      </c>
      <c r="E68" s="23">
        <f t="shared" si="1"/>
        <v>0</v>
      </c>
    </row>
    <row r="69" spans="1:5" ht="20.25" customHeight="1">
      <c r="A69" s="85">
        <v>1101</v>
      </c>
      <c r="B69" s="25" t="s">
        <v>120</v>
      </c>
      <c r="C69" s="26">
        <v>5</v>
      </c>
      <c r="D69" s="26">
        <v>0</v>
      </c>
      <c r="E69" s="26">
        <f t="shared" si="1"/>
        <v>0</v>
      </c>
    </row>
    <row r="70" spans="1:5" ht="24.75" customHeight="1">
      <c r="A70" s="82">
        <v>1200</v>
      </c>
      <c r="B70" s="24" t="s">
        <v>121</v>
      </c>
      <c r="C70" s="23">
        <f>C71</f>
        <v>5</v>
      </c>
      <c r="D70" s="23">
        <f>D71</f>
        <v>1</v>
      </c>
      <c r="E70" s="23">
        <f t="shared" si="1"/>
        <v>20</v>
      </c>
    </row>
    <row r="71" spans="1:5" ht="24.75" customHeight="1">
      <c r="A71" s="85">
        <v>1202</v>
      </c>
      <c r="B71" s="25" t="s">
        <v>122</v>
      </c>
      <c r="C71" s="26">
        <v>5</v>
      </c>
      <c r="D71" s="26">
        <v>1</v>
      </c>
      <c r="E71" s="26">
        <f t="shared" si="1"/>
        <v>20</v>
      </c>
    </row>
    <row r="72" spans="1:5" ht="24.75" customHeight="1">
      <c r="A72" s="85"/>
      <c r="B72" s="21" t="s">
        <v>19</v>
      </c>
      <c r="C72" s="23">
        <f>C70+C68+C66+C64+C62+C59+C57+C54+C52+C46</f>
        <v>3970.1000000000004</v>
      </c>
      <c r="D72" s="23">
        <f>D70+D68+D66+D64+D62+D59+D57+D54+D52+D46</f>
        <v>817.9999999999999</v>
      </c>
      <c r="E72" s="23">
        <f t="shared" si="1"/>
        <v>20.604015012216312</v>
      </c>
    </row>
    <row r="73" spans="1:5" ht="52.5" customHeight="1">
      <c r="A73" s="82" t="s">
        <v>266</v>
      </c>
      <c r="B73" s="31" t="s">
        <v>72</v>
      </c>
      <c r="C73" s="32">
        <f>C44-C72</f>
        <v>-1156.2000000000003</v>
      </c>
      <c r="D73" s="32">
        <f>D44-D72</f>
        <v>-494.69999999999993</v>
      </c>
      <c r="E73" s="23"/>
    </row>
    <row r="74" spans="1:5" ht="36.75" customHeight="1">
      <c r="A74" s="82" t="s">
        <v>265</v>
      </c>
      <c r="B74" s="31" t="s">
        <v>73</v>
      </c>
      <c r="C74" s="32">
        <f>-C73</f>
        <v>1156.2000000000003</v>
      </c>
      <c r="D74" s="32">
        <f>-D73</f>
        <v>494.69999999999993</v>
      </c>
      <c r="E74" s="23"/>
    </row>
    <row r="75" spans="1:5" ht="15.75">
      <c r="A75" s="86"/>
      <c r="B75" s="31" t="s">
        <v>74</v>
      </c>
      <c r="C75" s="32">
        <f>C74</f>
        <v>1156.2000000000003</v>
      </c>
      <c r="D75" s="32">
        <f>D74</f>
        <v>494.69999999999993</v>
      </c>
      <c r="E75" s="26"/>
    </row>
  </sheetData>
  <sheetProtection/>
  <mergeCells count="5">
    <mergeCell ref="C1:E1"/>
    <mergeCell ref="A6:E6"/>
    <mergeCell ref="A7:E7"/>
    <mergeCell ref="C3:E3"/>
    <mergeCell ref="A45:E45"/>
  </mergeCells>
  <printOptions/>
  <pageMargins left="0.5118110236220472" right="0.2362204724409449" top="0.4330708661417323" bottom="0.2755905511811024" header="0.1574803149606299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84" zoomScaleNormal="84" zoomScalePageLayoutView="0" workbookViewId="0" topLeftCell="A1">
      <selection activeCell="K9" sqref="K9"/>
    </sheetView>
  </sheetViews>
  <sheetFormatPr defaultColWidth="9.00390625" defaultRowHeight="12.75"/>
  <cols>
    <col min="1" max="1" width="28.25390625" style="36" customWidth="1"/>
    <col min="2" max="2" width="37.875" style="36" customWidth="1"/>
    <col min="3" max="3" width="10.625" style="36" customWidth="1"/>
    <col min="4" max="4" width="9.75390625" style="36" customWidth="1"/>
    <col min="5" max="5" width="10.37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299</v>
      </c>
      <c r="D3" s="109"/>
      <c r="E3" s="109"/>
    </row>
    <row r="5" spans="1:5" ht="15.75">
      <c r="A5" s="108" t="s">
        <v>147</v>
      </c>
      <c r="B5" s="108"/>
      <c r="C5" s="108"/>
      <c r="D5" s="108"/>
      <c r="E5" s="108"/>
    </row>
    <row r="6" spans="1:5" ht="15.75">
      <c r="A6" s="108" t="s">
        <v>273</v>
      </c>
      <c r="B6" s="108"/>
      <c r="C6" s="108"/>
      <c r="D6" s="108"/>
      <c r="E6" s="108"/>
    </row>
    <row r="9" spans="1:5" ht="69.7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22.5" customHeight="1">
      <c r="A11" s="21" t="s">
        <v>37</v>
      </c>
      <c r="B11" s="22" t="s">
        <v>108</v>
      </c>
      <c r="C11" s="23">
        <f>C12+C19+C21+C25+C29+C31+C24+C28+C14</f>
        <v>4637</v>
      </c>
      <c r="D11" s="23">
        <f>D12+D19+D21+D25+D29+D31+D24+D28+D14</f>
        <v>1024.6</v>
      </c>
      <c r="E11" s="33">
        <f aca="true" t="shared" si="0" ref="E11:E18">D11/C11*100</f>
        <v>22.096182876860038</v>
      </c>
    </row>
    <row r="12" spans="1:5" ht="23.25" customHeight="1">
      <c r="A12" s="21" t="s">
        <v>0</v>
      </c>
      <c r="B12" s="24" t="s">
        <v>38</v>
      </c>
      <c r="C12" s="23">
        <f>C13</f>
        <v>700</v>
      </c>
      <c r="D12" s="23">
        <f>D13</f>
        <v>128</v>
      </c>
      <c r="E12" s="33">
        <f t="shared" si="0"/>
        <v>18.285714285714285</v>
      </c>
    </row>
    <row r="13" spans="1:5" ht="18" customHeight="1">
      <c r="A13" s="20" t="s">
        <v>1</v>
      </c>
      <c r="B13" s="25" t="s">
        <v>2</v>
      </c>
      <c r="C13" s="26">
        <v>700</v>
      </c>
      <c r="D13" s="26">
        <v>128</v>
      </c>
      <c r="E13" s="42">
        <f t="shared" si="0"/>
        <v>18.285714285714285</v>
      </c>
    </row>
    <row r="14" spans="1:5" ht="21" customHeight="1">
      <c r="A14" s="21" t="s">
        <v>168</v>
      </c>
      <c r="B14" s="24" t="s">
        <v>169</v>
      </c>
      <c r="C14" s="23">
        <f>C15+C16+C17+C18</f>
        <v>1453.5</v>
      </c>
      <c r="D14" s="23">
        <f>D15+D16+D17+D18</f>
        <v>392.5</v>
      </c>
      <c r="E14" s="33">
        <f t="shared" si="0"/>
        <v>27.00378396972824</v>
      </c>
    </row>
    <row r="15" spans="1:5" ht="129.75" customHeight="1">
      <c r="A15" s="34" t="s">
        <v>170</v>
      </c>
      <c r="B15" s="73" t="s">
        <v>174</v>
      </c>
      <c r="C15" s="60">
        <v>527</v>
      </c>
      <c r="D15" s="60">
        <v>172.4</v>
      </c>
      <c r="E15" s="45">
        <f t="shared" si="0"/>
        <v>32.713472485768506</v>
      </c>
    </row>
    <row r="16" spans="1:5" ht="162" customHeight="1">
      <c r="A16" s="34" t="s">
        <v>171</v>
      </c>
      <c r="B16" s="74" t="s">
        <v>175</v>
      </c>
      <c r="C16" s="60">
        <v>3.7</v>
      </c>
      <c r="D16" s="60">
        <v>1.2</v>
      </c>
      <c r="E16" s="45">
        <f t="shared" si="0"/>
        <v>32.43243243243243</v>
      </c>
    </row>
    <row r="17" spans="1:5" ht="135.75" customHeight="1">
      <c r="A17" s="34" t="s">
        <v>172</v>
      </c>
      <c r="B17" s="49" t="s">
        <v>176</v>
      </c>
      <c r="C17" s="60">
        <v>1020.8</v>
      </c>
      <c r="D17" s="60">
        <v>252.8</v>
      </c>
      <c r="E17" s="45">
        <f t="shared" si="0"/>
        <v>24.764890282131663</v>
      </c>
    </row>
    <row r="18" spans="1:5" ht="133.5" customHeight="1">
      <c r="A18" s="34" t="s">
        <v>173</v>
      </c>
      <c r="B18" s="49" t="s">
        <v>177</v>
      </c>
      <c r="C18" s="60">
        <v>-98</v>
      </c>
      <c r="D18" s="60">
        <v>-33.9</v>
      </c>
      <c r="E18" s="45">
        <f t="shared" si="0"/>
        <v>34.59183673469388</v>
      </c>
    </row>
    <row r="19" spans="1:5" ht="20.25" customHeight="1">
      <c r="A19" s="21" t="s">
        <v>3</v>
      </c>
      <c r="B19" s="24" t="s">
        <v>39</v>
      </c>
      <c r="C19" s="23">
        <f>C20</f>
        <v>230</v>
      </c>
      <c r="D19" s="23">
        <f>D20</f>
        <v>433.7</v>
      </c>
      <c r="E19" s="33">
        <f>D19/C19*100</f>
        <v>188.56521739130434</v>
      </c>
    </row>
    <row r="20" spans="1:5" ht="25.5" customHeight="1">
      <c r="A20" s="20" t="s">
        <v>40</v>
      </c>
      <c r="B20" s="25" t="s">
        <v>6</v>
      </c>
      <c r="C20" s="26">
        <v>230</v>
      </c>
      <c r="D20" s="26">
        <v>433.7</v>
      </c>
      <c r="E20" s="42">
        <f>D20/C20*100</f>
        <v>188.56521739130434</v>
      </c>
    </row>
    <row r="21" spans="1:5" ht="22.5" customHeight="1">
      <c r="A21" s="51" t="s">
        <v>41</v>
      </c>
      <c r="B21" s="24" t="s">
        <v>42</v>
      </c>
      <c r="C21" s="23">
        <f>C22+C23</f>
        <v>945</v>
      </c>
      <c r="D21" s="23">
        <f>D22+D23</f>
        <v>70.4</v>
      </c>
      <c r="E21" s="33">
        <f>D21/C21*100</f>
        <v>7.449735449735451</v>
      </c>
    </row>
    <row r="22" spans="1:5" ht="31.5">
      <c r="A22" s="20" t="s">
        <v>43</v>
      </c>
      <c r="B22" s="25" t="s">
        <v>44</v>
      </c>
      <c r="C22" s="26">
        <v>45</v>
      </c>
      <c r="D22" s="26">
        <v>2.7</v>
      </c>
      <c r="E22" s="42">
        <f>D22/C22*100</f>
        <v>6.000000000000001</v>
      </c>
    </row>
    <row r="23" spans="1:5" ht="20.25" customHeight="1">
      <c r="A23" s="20" t="s">
        <v>45</v>
      </c>
      <c r="B23" s="25" t="s">
        <v>46</v>
      </c>
      <c r="C23" s="26">
        <v>900</v>
      </c>
      <c r="D23" s="26">
        <v>67.7</v>
      </c>
      <c r="E23" s="42">
        <f>D23/C23*100</f>
        <v>7.522222222222223</v>
      </c>
    </row>
    <row r="24" spans="1:5" ht="55.5" customHeight="1">
      <c r="A24" s="21" t="s">
        <v>118</v>
      </c>
      <c r="B24" s="24" t="s">
        <v>66</v>
      </c>
      <c r="C24" s="23"/>
      <c r="D24" s="23"/>
      <c r="E24" s="33"/>
    </row>
    <row r="25" spans="1:5" ht="64.5" customHeight="1">
      <c r="A25" s="21" t="s">
        <v>47</v>
      </c>
      <c r="B25" s="24" t="s">
        <v>48</v>
      </c>
      <c r="C25" s="23">
        <f>C26+C27</f>
        <v>1308.5</v>
      </c>
      <c r="D25" s="23">
        <f>D26+D27</f>
        <v>0</v>
      </c>
      <c r="E25" s="33"/>
    </row>
    <row r="26" spans="1:5" ht="127.5" customHeight="1">
      <c r="A26" s="20" t="s">
        <v>131</v>
      </c>
      <c r="B26" s="25" t="s">
        <v>49</v>
      </c>
      <c r="C26" s="26"/>
      <c r="D26" s="26"/>
      <c r="E26" s="42"/>
    </row>
    <row r="27" spans="1:5" ht="117" customHeight="1">
      <c r="A27" s="20" t="s">
        <v>294</v>
      </c>
      <c r="B27" s="25" t="s">
        <v>135</v>
      </c>
      <c r="C27" s="26">
        <v>1308.5</v>
      </c>
      <c r="D27" s="26">
        <v>0</v>
      </c>
      <c r="E27" s="42"/>
    </row>
    <row r="28" spans="1:5" ht="42.75" customHeight="1">
      <c r="A28" s="21" t="s">
        <v>113</v>
      </c>
      <c r="B28" s="24" t="s">
        <v>114</v>
      </c>
      <c r="C28" s="23"/>
      <c r="D28" s="23"/>
      <c r="E28" s="33"/>
    </row>
    <row r="29" spans="1:5" ht="41.25" customHeight="1">
      <c r="A29" s="21" t="s">
        <v>52</v>
      </c>
      <c r="B29" s="24" t="s">
        <v>53</v>
      </c>
      <c r="C29" s="23">
        <f>C30</f>
        <v>0</v>
      </c>
      <c r="D29" s="23">
        <f>D30</f>
        <v>0</v>
      </c>
      <c r="E29" s="33"/>
    </row>
    <row r="30" spans="1:5" ht="87.75" customHeight="1">
      <c r="A30" s="20" t="s">
        <v>132</v>
      </c>
      <c r="B30" s="25" t="s">
        <v>54</v>
      </c>
      <c r="C30" s="26"/>
      <c r="D30" s="26"/>
      <c r="E30" s="42"/>
    </row>
    <row r="31" spans="1:5" ht="35.25" customHeight="1">
      <c r="A31" s="21" t="s">
        <v>148</v>
      </c>
      <c r="B31" s="24" t="s">
        <v>149</v>
      </c>
      <c r="C31" s="23">
        <f>C34+C33+C32</f>
        <v>0</v>
      </c>
      <c r="D31" s="23">
        <f>D34+D33+D32</f>
        <v>0</v>
      </c>
      <c r="E31" s="42"/>
    </row>
    <row r="32" spans="1:5" ht="35.25" customHeight="1">
      <c r="A32" s="20" t="s">
        <v>165</v>
      </c>
      <c r="B32" s="25" t="s">
        <v>166</v>
      </c>
      <c r="C32" s="26"/>
      <c r="D32" s="26"/>
      <c r="E32" s="42"/>
    </row>
    <row r="33" spans="1:5" ht="87" customHeight="1">
      <c r="A33" s="20" t="s">
        <v>154</v>
      </c>
      <c r="B33" s="25" t="s">
        <v>155</v>
      </c>
      <c r="C33" s="23"/>
      <c r="D33" s="26"/>
      <c r="E33" s="42"/>
    </row>
    <row r="34" spans="1:5" ht="65.25" customHeight="1">
      <c r="A34" s="27" t="s">
        <v>151</v>
      </c>
      <c r="B34" s="28" t="s">
        <v>150</v>
      </c>
      <c r="C34" s="26"/>
      <c r="D34" s="26"/>
      <c r="E34" s="42"/>
    </row>
    <row r="35" spans="1:5" ht="20.25" customHeight="1">
      <c r="A35" s="21"/>
      <c r="B35" s="24" t="s">
        <v>55</v>
      </c>
      <c r="C35" s="23">
        <f>C11</f>
        <v>4637</v>
      </c>
      <c r="D35" s="23">
        <f>D11</f>
        <v>1024.6</v>
      </c>
      <c r="E35" s="33">
        <f>D35/C35*100</f>
        <v>22.096182876860038</v>
      </c>
    </row>
    <row r="36" spans="1:5" ht="21.75" customHeight="1">
      <c r="A36" s="21" t="s">
        <v>56</v>
      </c>
      <c r="B36" s="24" t="s">
        <v>57</v>
      </c>
      <c r="C36" s="23">
        <f>C37+C39+C42+C47+C45</f>
        <v>3820.9</v>
      </c>
      <c r="D36" s="23">
        <f>D37+D39+D42+D47+D45</f>
        <v>495.5</v>
      </c>
      <c r="E36" s="33">
        <f>D36/C36*100</f>
        <v>12.96814886545055</v>
      </c>
    </row>
    <row r="37" spans="1:5" ht="54.75" customHeight="1">
      <c r="A37" s="21" t="s">
        <v>230</v>
      </c>
      <c r="B37" s="24" t="s">
        <v>58</v>
      </c>
      <c r="C37" s="23">
        <f>C38</f>
        <v>1904</v>
      </c>
      <c r="D37" s="23">
        <f>D38</f>
        <v>476</v>
      </c>
      <c r="E37" s="33">
        <f>D37/C37*100</f>
        <v>25</v>
      </c>
    </row>
    <row r="38" spans="1:5" ht="53.25" customHeight="1">
      <c r="A38" s="20" t="s">
        <v>213</v>
      </c>
      <c r="B38" s="25" t="s">
        <v>59</v>
      </c>
      <c r="C38" s="26">
        <v>1904</v>
      </c>
      <c r="D38" s="26">
        <v>476</v>
      </c>
      <c r="E38" s="42">
        <f>D38/C38*100</f>
        <v>25</v>
      </c>
    </row>
    <row r="39" spans="1:5" ht="47.25">
      <c r="A39" s="63" t="s">
        <v>235</v>
      </c>
      <c r="B39" s="52" t="s">
        <v>140</v>
      </c>
      <c r="C39" s="23">
        <f>C40+C41</f>
        <v>0</v>
      </c>
      <c r="D39" s="23">
        <f>D40+D41</f>
        <v>0</v>
      </c>
      <c r="E39" s="33"/>
    </row>
    <row r="40" spans="1:5" s="57" customFormat="1" ht="42.75" customHeight="1">
      <c r="A40" s="20" t="s">
        <v>214</v>
      </c>
      <c r="B40" s="25" t="s">
        <v>158</v>
      </c>
      <c r="C40" s="26"/>
      <c r="D40" s="26"/>
      <c r="E40" s="42"/>
    </row>
    <row r="41" spans="1:5" s="57" customFormat="1" ht="53.25" customHeight="1">
      <c r="A41" s="20" t="s">
        <v>214</v>
      </c>
      <c r="B41" s="70" t="s">
        <v>157</v>
      </c>
      <c r="C41" s="26"/>
      <c r="D41" s="26"/>
      <c r="E41" s="42"/>
    </row>
    <row r="42" spans="1:5" ht="49.5" customHeight="1">
      <c r="A42" s="21" t="s">
        <v>227</v>
      </c>
      <c r="B42" s="24" t="s">
        <v>61</v>
      </c>
      <c r="C42" s="23">
        <f>C43+C44</f>
        <v>77.9</v>
      </c>
      <c r="D42" s="23">
        <f>D43+D44</f>
        <v>19.5</v>
      </c>
      <c r="E42" s="33">
        <f>D42/C42*100</f>
        <v>25.03209242618742</v>
      </c>
    </row>
    <row r="43" spans="1:5" s="54" customFormat="1" ht="81.75" customHeight="1">
      <c r="A43" s="34" t="s">
        <v>215</v>
      </c>
      <c r="B43" s="49" t="s">
        <v>130</v>
      </c>
      <c r="C43" s="26">
        <v>4.7</v>
      </c>
      <c r="D43" s="26">
        <v>1.2</v>
      </c>
      <c r="E43" s="42">
        <f>D43/C43*100</f>
        <v>25.53191489361702</v>
      </c>
    </row>
    <row r="44" spans="1:5" ht="87.75" customHeight="1">
      <c r="A44" s="34" t="s">
        <v>232</v>
      </c>
      <c r="B44" s="49" t="s">
        <v>216</v>
      </c>
      <c r="C44" s="26">
        <v>73.2</v>
      </c>
      <c r="D44" s="26">
        <v>18.3</v>
      </c>
      <c r="E44" s="42">
        <f>D44/C44*100</f>
        <v>25</v>
      </c>
    </row>
    <row r="45" spans="1:5" ht="28.5" customHeight="1">
      <c r="A45" s="21" t="s">
        <v>228</v>
      </c>
      <c r="B45" s="24" t="s">
        <v>31</v>
      </c>
      <c r="C45" s="23">
        <f>C46</f>
        <v>1839</v>
      </c>
      <c r="D45" s="23">
        <f>D46</f>
        <v>0</v>
      </c>
      <c r="E45" s="33"/>
    </row>
    <row r="46" spans="1:5" ht="35.25" customHeight="1">
      <c r="A46" s="20" t="s">
        <v>217</v>
      </c>
      <c r="B46" s="25" t="s">
        <v>63</v>
      </c>
      <c r="C46" s="26">
        <v>1839</v>
      </c>
      <c r="D46" s="26"/>
      <c r="E46" s="42"/>
    </row>
    <row r="47" spans="1:5" ht="69" customHeight="1">
      <c r="A47" s="21" t="s">
        <v>115</v>
      </c>
      <c r="B47" s="29" t="s">
        <v>116</v>
      </c>
      <c r="C47" s="23"/>
      <c r="D47" s="23"/>
      <c r="E47" s="33"/>
    </row>
    <row r="48" spans="1:5" ht="18" customHeight="1">
      <c r="A48" s="29"/>
      <c r="B48" s="24" t="s">
        <v>76</v>
      </c>
      <c r="C48" s="23">
        <f>C35+C36</f>
        <v>8457.9</v>
      </c>
      <c r="D48" s="23">
        <f>D35+D36</f>
        <v>1520.1</v>
      </c>
      <c r="E48" s="33">
        <f>D48/C48*100</f>
        <v>17.97254637676019</v>
      </c>
    </row>
    <row r="49" spans="1:5" ht="18" customHeight="1">
      <c r="A49" s="123" t="s">
        <v>67</v>
      </c>
      <c r="B49" s="124"/>
      <c r="C49" s="124"/>
      <c r="D49" s="124"/>
      <c r="E49" s="125"/>
    </row>
    <row r="50" spans="1:5" ht="15.75">
      <c r="A50" s="82" t="s">
        <v>239</v>
      </c>
      <c r="B50" s="24" t="s">
        <v>14</v>
      </c>
      <c r="C50" s="23">
        <f>SUM(C51:C55)</f>
        <v>3062.2</v>
      </c>
      <c r="D50" s="23">
        <f>SUM(D51:D55)</f>
        <v>876.5</v>
      </c>
      <c r="E50" s="44">
        <f aca="true" t="shared" si="1" ref="E50:E76">D50/C50*100</f>
        <v>28.623212069753773</v>
      </c>
    </row>
    <row r="51" spans="1:5" ht="67.5" customHeight="1">
      <c r="A51" s="85" t="s">
        <v>240</v>
      </c>
      <c r="B51" s="25" t="s">
        <v>35</v>
      </c>
      <c r="C51" s="26">
        <v>696.7</v>
      </c>
      <c r="D51" s="26">
        <v>153.6</v>
      </c>
      <c r="E51" s="45">
        <f t="shared" si="1"/>
        <v>22.046792019520595</v>
      </c>
    </row>
    <row r="52" spans="1:5" ht="101.25" customHeight="1">
      <c r="A52" s="85" t="s">
        <v>241</v>
      </c>
      <c r="B52" s="25" t="s">
        <v>123</v>
      </c>
      <c r="C52" s="26">
        <v>2183.6</v>
      </c>
      <c r="D52" s="26">
        <v>608.9</v>
      </c>
      <c r="E52" s="45">
        <f t="shared" si="1"/>
        <v>27.885143799230626</v>
      </c>
    </row>
    <row r="53" spans="1:5" ht="40.5" customHeight="1">
      <c r="A53" s="85" t="s">
        <v>280</v>
      </c>
      <c r="B53" s="25" t="s">
        <v>289</v>
      </c>
      <c r="C53" s="26">
        <v>60.6</v>
      </c>
      <c r="D53" s="26">
        <v>0</v>
      </c>
      <c r="E53" s="45">
        <f t="shared" si="1"/>
        <v>0</v>
      </c>
    </row>
    <row r="54" spans="1:5" ht="21.75" customHeight="1">
      <c r="A54" s="85" t="s">
        <v>242</v>
      </c>
      <c r="B54" s="25" t="s">
        <v>104</v>
      </c>
      <c r="C54" s="26">
        <v>4.7</v>
      </c>
      <c r="D54" s="26">
        <v>0</v>
      </c>
      <c r="E54" s="45">
        <f t="shared" si="1"/>
        <v>0</v>
      </c>
    </row>
    <row r="55" spans="1:5" ht="35.25" customHeight="1">
      <c r="A55" s="85" t="s">
        <v>243</v>
      </c>
      <c r="B55" s="25" t="s">
        <v>105</v>
      </c>
      <c r="C55" s="26">
        <v>116.6</v>
      </c>
      <c r="D55" s="26">
        <v>114</v>
      </c>
      <c r="E55" s="45">
        <f t="shared" si="1"/>
        <v>97.77015437392797</v>
      </c>
    </row>
    <row r="56" spans="1:5" ht="23.25" customHeight="1">
      <c r="A56" s="82" t="s">
        <v>244</v>
      </c>
      <c r="B56" s="24" t="s">
        <v>15</v>
      </c>
      <c r="C56" s="23">
        <f>C57</f>
        <v>73.2</v>
      </c>
      <c r="D56" s="23">
        <f>D57</f>
        <v>14.2</v>
      </c>
      <c r="E56" s="33">
        <f t="shared" si="1"/>
        <v>19.398907103825135</v>
      </c>
    </row>
    <row r="57" spans="1:5" ht="43.5" customHeight="1">
      <c r="A57" s="85" t="s">
        <v>245</v>
      </c>
      <c r="B57" s="25" t="s">
        <v>27</v>
      </c>
      <c r="C57" s="26">
        <v>73.2</v>
      </c>
      <c r="D57" s="26">
        <v>14.2</v>
      </c>
      <c r="E57" s="42">
        <f t="shared" si="1"/>
        <v>19.398907103825135</v>
      </c>
    </row>
    <row r="58" spans="1:5" ht="39.75" customHeight="1">
      <c r="A58" s="82" t="s">
        <v>246</v>
      </c>
      <c r="B58" s="24" t="s">
        <v>136</v>
      </c>
      <c r="C58" s="23">
        <f>C59+C60+C61</f>
        <v>6.6</v>
      </c>
      <c r="D58" s="23">
        <f>D59+D60+D61</f>
        <v>1.6</v>
      </c>
      <c r="E58" s="33">
        <f t="shared" si="1"/>
        <v>24.242424242424246</v>
      </c>
    </row>
    <row r="59" spans="1:5" ht="69.75" customHeight="1">
      <c r="A59" s="85" t="s">
        <v>252</v>
      </c>
      <c r="B59" s="75" t="s">
        <v>106</v>
      </c>
      <c r="C59" s="26">
        <v>2</v>
      </c>
      <c r="D59" s="26">
        <v>0</v>
      </c>
      <c r="E59" s="42">
        <f t="shared" si="1"/>
        <v>0</v>
      </c>
    </row>
    <row r="60" spans="1:5" ht="24" customHeight="1">
      <c r="A60" s="85" t="s">
        <v>247</v>
      </c>
      <c r="B60" s="25" t="s">
        <v>137</v>
      </c>
      <c r="C60" s="26">
        <v>3</v>
      </c>
      <c r="D60" s="26">
        <v>0</v>
      </c>
      <c r="E60" s="42">
        <f t="shared" si="1"/>
        <v>0</v>
      </c>
    </row>
    <row r="61" spans="1:5" ht="48" customHeight="1">
      <c r="A61" s="85" t="s">
        <v>248</v>
      </c>
      <c r="B61" s="25" t="s">
        <v>254</v>
      </c>
      <c r="C61" s="26">
        <v>1.6</v>
      </c>
      <c r="D61" s="26">
        <v>1.6</v>
      </c>
      <c r="E61" s="42">
        <f t="shared" si="1"/>
        <v>100</v>
      </c>
    </row>
    <row r="62" spans="1:5" ht="27" customHeight="1">
      <c r="A62" s="82" t="s">
        <v>249</v>
      </c>
      <c r="B62" s="24" t="s">
        <v>23</v>
      </c>
      <c r="C62" s="23">
        <f>C63</f>
        <v>1767.4</v>
      </c>
      <c r="D62" s="23">
        <f>D63</f>
        <v>4.6</v>
      </c>
      <c r="E62" s="33">
        <f t="shared" si="1"/>
        <v>0.2602693221681566</v>
      </c>
    </row>
    <row r="63" spans="1:5" ht="41.25" customHeight="1">
      <c r="A63" s="85" t="s">
        <v>256</v>
      </c>
      <c r="B63" s="25" t="s">
        <v>182</v>
      </c>
      <c r="C63" s="26">
        <v>1767.4</v>
      </c>
      <c r="D63" s="26">
        <v>4.6</v>
      </c>
      <c r="E63" s="42">
        <f t="shared" si="1"/>
        <v>0.2602693221681566</v>
      </c>
    </row>
    <row r="64" spans="1:5" ht="23.25" customHeight="1">
      <c r="A64" s="82" t="s">
        <v>257</v>
      </c>
      <c r="B64" s="24" t="s">
        <v>16</v>
      </c>
      <c r="C64" s="23">
        <f>SUM(C65:C65)</f>
        <v>2669.9</v>
      </c>
      <c r="D64" s="23">
        <f>SUM(D65:D65)</f>
        <v>92</v>
      </c>
      <c r="E64" s="33">
        <f t="shared" si="1"/>
        <v>3.445821940896663</v>
      </c>
    </row>
    <row r="65" spans="1:5" ht="25.5" customHeight="1">
      <c r="A65" s="85" t="s">
        <v>258</v>
      </c>
      <c r="B65" s="25" t="s">
        <v>21</v>
      </c>
      <c r="C65" s="26">
        <v>2669.9</v>
      </c>
      <c r="D65" s="26">
        <v>92</v>
      </c>
      <c r="E65" s="42">
        <f t="shared" si="1"/>
        <v>3.445821940896663</v>
      </c>
    </row>
    <row r="66" spans="1:5" ht="20.25" customHeight="1">
      <c r="A66" s="82" t="s">
        <v>255</v>
      </c>
      <c r="B66" s="24" t="s">
        <v>17</v>
      </c>
      <c r="C66" s="23">
        <f>C67</f>
        <v>5</v>
      </c>
      <c r="D66" s="23">
        <f>D67</f>
        <v>0</v>
      </c>
      <c r="E66" s="33">
        <f t="shared" si="1"/>
        <v>0</v>
      </c>
    </row>
    <row r="67" spans="1:5" ht="37.5" customHeight="1">
      <c r="A67" s="85" t="s">
        <v>259</v>
      </c>
      <c r="B67" s="25" t="s">
        <v>28</v>
      </c>
      <c r="C67" s="26">
        <v>5</v>
      </c>
      <c r="D67" s="26">
        <v>0</v>
      </c>
      <c r="E67" s="42">
        <f t="shared" si="1"/>
        <v>0</v>
      </c>
    </row>
    <row r="68" spans="1:5" ht="25.5" customHeight="1">
      <c r="A68" s="82" t="s">
        <v>263</v>
      </c>
      <c r="B68" s="24" t="s">
        <v>152</v>
      </c>
      <c r="C68" s="23">
        <f>C69</f>
        <v>2168.1</v>
      </c>
      <c r="D68" s="23">
        <f>D69</f>
        <v>452.1</v>
      </c>
      <c r="E68" s="33">
        <f t="shared" si="1"/>
        <v>20.852359208523595</v>
      </c>
    </row>
    <row r="69" spans="1:5" ht="24" customHeight="1">
      <c r="A69" s="85" t="s">
        <v>264</v>
      </c>
      <c r="B69" s="25" t="s">
        <v>18</v>
      </c>
      <c r="C69" s="26">
        <v>2168.1</v>
      </c>
      <c r="D69" s="26">
        <v>452.1</v>
      </c>
      <c r="E69" s="42">
        <f t="shared" si="1"/>
        <v>20.852359208523595</v>
      </c>
    </row>
    <row r="70" spans="1:5" ht="23.25" customHeight="1">
      <c r="A70" s="82">
        <v>1000</v>
      </c>
      <c r="B70" s="24" t="s">
        <v>29</v>
      </c>
      <c r="C70" s="23">
        <f>C71</f>
        <v>70</v>
      </c>
      <c r="D70" s="23">
        <f>D71</f>
        <v>0</v>
      </c>
      <c r="E70" s="33">
        <f t="shared" si="1"/>
        <v>0</v>
      </c>
    </row>
    <row r="71" spans="1:5" ht="24" customHeight="1">
      <c r="A71" s="85">
        <v>1001</v>
      </c>
      <c r="B71" s="25" t="s">
        <v>103</v>
      </c>
      <c r="C71" s="95">
        <v>70</v>
      </c>
      <c r="D71" s="95">
        <v>0</v>
      </c>
      <c r="E71" s="42">
        <f t="shared" si="1"/>
        <v>0</v>
      </c>
    </row>
    <row r="72" spans="1:5" ht="25.5" customHeight="1">
      <c r="A72" s="82">
        <v>1100</v>
      </c>
      <c r="B72" s="24" t="s">
        <v>36</v>
      </c>
      <c r="C72" s="23">
        <f>C73</f>
        <v>5</v>
      </c>
      <c r="D72" s="23">
        <f>D73</f>
        <v>0</v>
      </c>
      <c r="E72" s="33">
        <f t="shared" si="1"/>
        <v>0</v>
      </c>
    </row>
    <row r="73" spans="1:5" ht="22.5" customHeight="1">
      <c r="A73" s="85">
        <v>1101</v>
      </c>
      <c r="B73" s="25" t="s">
        <v>120</v>
      </c>
      <c r="C73" s="26">
        <v>5</v>
      </c>
      <c r="D73" s="26">
        <v>0</v>
      </c>
      <c r="E73" s="42">
        <f t="shared" si="1"/>
        <v>0</v>
      </c>
    </row>
    <row r="74" spans="1:5" ht="25.5" customHeight="1">
      <c r="A74" s="82">
        <v>1200</v>
      </c>
      <c r="B74" s="24" t="s">
        <v>121</v>
      </c>
      <c r="C74" s="23">
        <f>C75</f>
        <v>20</v>
      </c>
      <c r="D74" s="23">
        <f>D75</f>
        <v>0</v>
      </c>
      <c r="E74" s="33">
        <f t="shared" si="1"/>
        <v>0</v>
      </c>
    </row>
    <row r="75" spans="1:5" ht="25.5" customHeight="1">
      <c r="A75" s="85">
        <v>1202</v>
      </c>
      <c r="B75" s="25" t="s">
        <v>122</v>
      </c>
      <c r="C75" s="26">
        <v>20</v>
      </c>
      <c r="D75" s="26">
        <v>0</v>
      </c>
      <c r="E75" s="42">
        <f t="shared" si="1"/>
        <v>0</v>
      </c>
    </row>
    <row r="76" spans="1:5" ht="21.75" customHeight="1">
      <c r="A76" s="85"/>
      <c r="B76" s="21" t="s">
        <v>19</v>
      </c>
      <c r="C76" s="23">
        <f>C74+C72+C68+C66+C64+C62+C58+C56+C50+C70</f>
        <v>9847.4</v>
      </c>
      <c r="D76" s="23">
        <f>D74+D72+D68+D66+D64+D62+D58+D56+D50+D70</f>
        <v>1441</v>
      </c>
      <c r="E76" s="33">
        <f t="shared" si="1"/>
        <v>14.633304222434349</v>
      </c>
    </row>
    <row r="77" spans="1:5" ht="47.25">
      <c r="A77" s="103" t="s">
        <v>70</v>
      </c>
      <c r="B77" s="64" t="s">
        <v>72</v>
      </c>
      <c r="C77" s="66">
        <f>C48-C76</f>
        <v>-1389.5</v>
      </c>
      <c r="D77" s="66">
        <f>D48-D76</f>
        <v>79.09999999999991</v>
      </c>
      <c r="E77" s="65"/>
    </row>
    <row r="78" spans="1:5" ht="31.5">
      <c r="A78" s="82" t="s">
        <v>71</v>
      </c>
      <c r="B78" s="31" t="s">
        <v>73</v>
      </c>
      <c r="C78" s="32">
        <f>-C77</f>
        <v>1389.5</v>
      </c>
      <c r="D78" s="32">
        <f>-D77</f>
        <v>-79.09999999999991</v>
      </c>
      <c r="E78" s="33"/>
    </row>
    <row r="79" spans="1:5" ht="20.25" customHeight="1">
      <c r="A79" s="86"/>
      <c r="B79" s="31" t="s">
        <v>74</v>
      </c>
      <c r="C79" s="32">
        <f>C78</f>
        <v>1389.5</v>
      </c>
      <c r="D79" s="32">
        <f>D78</f>
        <v>-79.09999999999991</v>
      </c>
      <c r="E79" s="33"/>
    </row>
  </sheetData>
  <sheetProtection/>
  <mergeCells count="5">
    <mergeCell ref="C1:E1"/>
    <mergeCell ref="C3:E3"/>
    <mergeCell ref="A5:E5"/>
    <mergeCell ref="A6:E6"/>
    <mergeCell ref="A49:E49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0" zoomScaleNormal="80" zoomScalePageLayoutView="0" workbookViewId="0" topLeftCell="A65">
      <selection activeCell="G70" sqref="G70"/>
    </sheetView>
  </sheetViews>
  <sheetFormatPr defaultColWidth="9.00390625" defaultRowHeight="12.75"/>
  <cols>
    <col min="1" max="1" width="29.125" style="36" customWidth="1"/>
    <col min="2" max="2" width="35.75390625" style="36" customWidth="1"/>
    <col min="3" max="3" width="10.375" style="36" customWidth="1"/>
    <col min="4" max="4" width="9.75390625" style="36" customWidth="1"/>
    <col min="5" max="5" width="10.2539062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68</v>
      </c>
      <c r="D3" s="109"/>
      <c r="E3" s="109"/>
    </row>
    <row r="6" spans="1:5" ht="15.75">
      <c r="A6" s="108" t="s">
        <v>79</v>
      </c>
      <c r="B6" s="108"/>
      <c r="C6" s="108"/>
      <c r="D6" s="108"/>
      <c r="E6" s="108"/>
    </row>
    <row r="7" spans="1:5" ht="15.75">
      <c r="A7" s="108" t="s">
        <v>273</v>
      </c>
      <c r="B7" s="108"/>
      <c r="C7" s="108"/>
      <c r="D7" s="108"/>
      <c r="E7" s="108"/>
    </row>
    <row r="8" ht="15.75">
      <c r="A8" s="47"/>
    </row>
    <row r="9" ht="15.75">
      <c r="E9" s="37" t="s">
        <v>83</v>
      </c>
    </row>
    <row r="10" spans="1:5" ht="72" customHeight="1">
      <c r="A10" s="67" t="s">
        <v>20</v>
      </c>
      <c r="B10" s="67" t="s">
        <v>124</v>
      </c>
      <c r="C10" s="69" t="s">
        <v>274</v>
      </c>
      <c r="D10" s="69" t="s">
        <v>223</v>
      </c>
      <c r="E10" s="67" t="s">
        <v>62</v>
      </c>
    </row>
    <row r="11" spans="1:5" ht="31.5">
      <c r="A11" s="43" t="s">
        <v>24</v>
      </c>
      <c r="B11" s="48" t="s">
        <v>125</v>
      </c>
      <c r="C11" s="32">
        <f>C32</f>
        <v>2198.7</v>
      </c>
      <c r="D11" s="32">
        <f>D32</f>
        <v>262.2</v>
      </c>
      <c r="E11" s="33">
        <f>D11/C11*100</f>
        <v>11.925228544139719</v>
      </c>
    </row>
    <row r="12" spans="1:5" ht="20.25" customHeight="1">
      <c r="A12" s="43" t="s">
        <v>0</v>
      </c>
      <c r="B12" s="48" t="s">
        <v>87</v>
      </c>
      <c r="C12" s="32">
        <f>C13</f>
        <v>150</v>
      </c>
      <c r="D12" s="32">
        <f>D13</f>
        <v>35.9</v>
      </c>
      <c r="E12" s="33">
        <f aca="true" t="shared" si="0" ref="E12:E47">D12/C12*100</f>
        <v>23.93333333333333</v>
      </c>
    </row>
    <row r="13" spans="1:5" ht="21" customHeight="1">
      <c r="A13" s="34" t="s">
        <v>1</v>
      </c>
      <c r="B13" s="49" t="s">
        <v>2</v>
      </c>
      <c r="C13" s="60">
        <v>150</v>
      </c>
      <c r="D13" s="60">
        <v>35.9</v>
      </c>
      <c r="E13" s="45">
        <f t="shared" si="0"/>
        <v>23.93333333333333</v>
      </c>
    </row>
    <row r="14" spans="1:5" ht="50.25" customHeight="1">
      <c r="A14" s="21" t="s">
        <v>168</v>
      </c>
      <c r="B14" s="24" t="s">
        <v>169</v>
      </c>
      <c r="C14" s="23">
        <f>C15+C16+C17+C18</f>
        <v>355.70000000000005</v>
      </c>
      <c r="D14" s="23">
        <f>D15+D16+D17+D18</f>
        <v>96.10000000000001</v>
      </c>
      <c r="E14" s="33">
        <f t="shared" si="0"/>
        <v>27.017149283103738</v>
      </c>
    </row>
    <row r="15" spans="1:5" ht="133.5" customHeight="1">
      <c r="A15" s="34" t="s">
        <v>170</v>
      </c>
      <c r="B15" s="73" t="s">
        <v>174</v>
      </c>
      <c r="C15" s="60">
        <v>129</v>
      </c>
      <c r="D15" s="60">
        <v>42.2</v>
      </c>
      <c r="E15" s="45">
        <f t="shared" si="0"/>
        <v>32.713178294573645</v>
      </c>
    </row>
    <row r="16" spans="1:5" ht="180" customHeight="1">
      <c r="A16" s="34" t="s">
        <v>171</v>
      </c>
      <c r="B16" s="74" t="s">
        <v>175</v>
      </c>
      <c r="C16" s="60">
        <v>0.9</v>
      </c>
      <c r="D16" s="60">
        <v>0.3</v>
      </c>
      <c r="E16" s="45">
        <f t="shared" si="0"/>
        <v>33.33333333333333</v>
      </c>
    </row>
    <row r="17" spans="1:5" ht="144.75" customHeight="1">
      <c r="A17" s="34" t="s">
        <v>172</v>
      </c>
      <c r="B17" s="49" t="s">
        <v>176</v>
      </c>
      <c r="C17" s="60">
        <v>249.8</v>
      </c>
      <c r="D17" s="60">
        <v>61.9</v>
      </c>
      <c r="E17" s="45">
        <f t="shared" si="0"/>
        <v>24.77982385908727</v>
      </c>
    </row>
    <row r="18" spans="1:5" ht="153.75" customHeight="1">
      <c r="A18" s="34" t="s">
        <v>173</v>
      </c>
      <c r="B18" s="49" t="s">
        <v>177</v>
      </c>
      <c r="C18" s="60">
        <v>-24</v>
      </c>
      <c r="D18" s="60">
        <v>-8.3</v>
      </c>
      <c r="E18" s="45">
        <f t="shared" si="0"/>
        <v>34.583333333333336</v>
      </c>
    </row>
    <row r="19" spans="1:5" ht="56.25" customHeight="1">
      <c r="A19" s="82" t="s">
        <v>3</v>
      </c>
      <c r="B19" s="84" t="s">
        <v>39</v>
      </c>
      <c r="C19" s="23">
        <f>C20</f>
        <v>150</v>
      </c>
      <c r="D19" s="23">
        <f>D20</f>
        <v>111.7</v>
      </c>
      <c r="E19" s="33"/>
    </row>
    <row r="20" spans="1:5" ht="37.5" customHeight="1">
      <c r="A20" s="85" t="s">
        <v>40</v>
      </c>
      <c r="B20" s="73" t="s">
        <v>6</v>
      </c>
      <c r="C20" s="60">
        <v>150</v>
      </c>
      <c r="D20" s="60">
        <v>111.7</v>
      </c>
      <c r="E20" s="45"/>
    </row>
    <row r="21" spans="1:5" ht="21" customHeight="1">
      <c r="A21" s="43" t="s">
        <v>7</v>
      </c>
      <c r="B21" s="48" t="s">
        <v>88</v>
      </c>
      <c r="C21" s="32">
        <f>C22+C23</f>
        <v>547.7</v>
      </c>
      <c r="D21" s="32">
        <f>D22+D23</f>
        <v>18.5</v>
      </c>
      <c r="E21" s="33">
        <f t="shared" si="0"/>
        <v>3.377761548292861</v>
      </c>
    </row>
    <row r="22" spans="1:5" ht="34.5" customHeight="1">
      <c r="A22" s="34" t="s">
        <v>9</v>
      </c>
      <c r="B22" s="49" t="s">
        <v>10</v>
      </c>
      <c r="C22" s="60">
        <v>7.7</v>
      </c>
      <c r="D22" s="60">
        <v>0.2</v>
      </c>
      <c r="E22" s="45">
        <f t="shared" si="0"/>
        <v>2.5974025974025974</v>
      </c>
    </row>
    <row r="23" spans="1:5" ht="19.5" customHeight="1">
      <c r="A23" s="34" t="s">
        <v>11</v>
      </c>
      <c r="B23" s="49" t="s">
        <v>12</v>
      </c>
      <c r="C23" s="60">
        <v>540</v>
      </c>
      <c r="D23" s="60">
        <v>18.3</v>
      </c>
      <c r="E23" s="45">
        <f t="shared" si="0"/>
        <v>3.3888888888888893</v>
      </c>
    </row>
    <row r="24" spans="1:5" ht="64.5" customHeight="1">
      <c r="A24" s="43" t="s">
        <v>126</v>
      </c>
      <c r="B24" s="48" t="s">
        <v>127</v>
      </c>
      <c r="C24" s="32">
        <f>C25</f>
        <v>0</v>
      </c>
      <c r="D24" s="32">
        <f>D25</f>
        <v>0</v>
      </c>
      <c r="E24" s="33"/>
    </row>
    <row r="25" spans="1:5" ht="49.5" customHeight="1">
      <c r="A25" s="34" t="s">
        <v>167</v>
      </c>
      <c r="B25" s="49" t="s">
        <v>128</v>
      </c>
      <c r="C25" s="60"/>
      <c r="D25" s="60"/>
      <c r="E25" s="44"/>
    </row>
    <row r="26" spans="1:5" ht="75" customHeight="1">
      <c r="A26" s="43" t="s">
        <v>13</v>
      </c>
      <c r="B26" s="48" t="s">
        <v>90</v>
      </c>
      <c r="C26" s="32">
        <f>C27</f>
        <v>995.3</v>
      </c>
      <c r="D26" s="32">
        <f>D27</f>
        <v>0</v>
      </c>
      <c r="E26" s="33">
        <f t="shared" si="0"/>
        <v>0</v>
      </c>
    </row>
    <row r="27" spans="1:5" ht="165" customHeight="1">
      <c r="A27" s="28" t="s">
        <v>131</v>
      </c>
      <c r="B27" s="25" t="s">
        <v>288</v>
      </c>
      <c r="C27" s="60">
        <v>995.3</v>
      </c>
      <c r="D27" s="60">
        <v>0</v>
      </c>
      <c r="E27" s="42">
        <f t="shared" si="0"/>
        <v>0</v>
      </c>
    </row>
    <row r="28" spans="1:5" ht="58.5" customHeight="1">
      <c r="A28" s="21" t="s">
        <v>52</v>
      </c>
      <c r="B28" s="24" t="s">
        <v>53</v>
      </c>
      <c r="C28" s="23">
        <f>C29</f>
        <v>0</v>
      </c>
      <c r="D28" s="23">
        <f>D29</f>
        <v>0</v>
      </c>
      <c r="E28" s="45"/>
    </row>
    <row r="29" spans="1:5" ht="95.25" customHeight="1">
      <c r="A29" s="20" t="s">
        <v>132</v>
      </c>
      <c r="B29" s="25" t="s">
        <v>54</v>
      </c>
      <c r="C29" s="26"/>
      <c r="D29" s="60"/>
      <c r="E29" s="45"/>
    </row>
    <row r="30" spans="1:5" ht="37.5" customHeight="1">
      <c r="A30" s="21" t="s">
        <v>153</v>
      </c>
      <c r="B30" s="24" t="s">
        <v>149</v>
      </c>
      <c r="C30" s="23">
        <f>C31</f>
        <v>0</v>
      </c>
      <c r="D30" s="23">
        <f>D31</f>
        <v>0</v>
      </c>
      <c r="E30" s="33"/>
    </row>
    <row r="31" spans="1:5" ht="100.5" customHeight="1">
      <c r="A31" s="20" t="s">
        <v>154</v>
      </c>
      <c r="B31" s="25" t="s">
        <v>155</v>
      </c>
      <c r="C31" s="26"/>
      <c r="D31" s="60"/>
      <c r="E31" s="45"/>
    </row>
    <row r="32" spans="1:5" ht="37.5" customHeight="1">
      <c r="A32" s="34"/>
      <c r="B32" s="48" t="s">
        <v>32</v>
      </c>
      <c r="C32" s="32">
        <f>C12+C21+C24+C26+C28+C30+C14+C19</f>
        <v>2198.7</v>
      </c>
      <c r="D32" s="32">
        <f>D12+D21+D24+D26+D28+D30+D14+D19</f>
        <v>262.2</v>
      </c>
      <c r="E32" s="33">
        <f t="shared" si="0"/>
        <v>11.925228544139719</v>
      </c>
    </row>
    <row r="33" spans="1:5" ht="23.25" customHeight="1">
      <c r="A33" s="43" t="s">
        <v>56</v>
      </c>
      <c r="B33" s="48" t="s">
        <v>57</v>
      </c>
      <c r="C33" s="32">
        <f>C34+C37+C40+C43+C45</f>
        <v>1479</v>
      </c>
      <c r="D33" s="32">
        <f>D34+D37+D40+D43+D45</f>
        <v>125.5</v>
      </c>
      <c r="E33" s="33">
        <f t="shared" si="0"/>
        <v>8.485463150777553</v>
      </c>
    </row>
    <row r="34" spans="1:5" ht="49.5" customHeight="1">
      <c r="A34" s="43" t="s">
        <v>230</v>
      </c>
      <c r="B34" s="48" t="s">
        <v>184</v>
      </c>
      <c r="C34" s="32">
        <f>C35+C36</f>
        <v>452</v>
      </c>
      <c r="D34" s="32">
        <f>D35+D36</f>
        <v>113</v>
      </c>
      <c r="E34" s="33">
        <f t="shared" si="0"/>
        <v>25</v>
      </c>
    </row>
    <row r="35" spans="1:5" ht="54" customHeight="1">
      <c r="A35" s="34" t="s">
        <v>213</v>
      </c>
      <c r="B35" s="49" t="s">
        <v>212</v>
      </c>
      <c r="C35" s="60">
        <v>452</v>
      </c>
      <c r="D35" s="60">
        <v>113</v>
      </c>
      <c r="E35" s="45">
        <f t="shared" si="0"/>
        <v>25</v>
      </c>
    </row>
    <row r="36" spans="1:5" ht="54" customHeight="1">
      <c r="A36" s="34" t="s">
        <v>222</v>
      </c>
      <c r="B36" s="49" t="s">
        <v>156</v>
      </c>
      <c r="C36" s="60"/>
      <c r="D36" s="60"/>
      <c r="E36" s="45"/>
    </row>
    <row r="37" spans="1:5" ht="64.5" customHeight="1">
      <c r="A37" s="43" t="s">
        <v>229</v>
      </c>
      <c r="B37" s="48" t="s">
        <v>185</v>
      </c>
      <c r="C37" s="32">
        <f>C38+C39</f>
        <v>0</v>
      </c>
      <c r="D37" s="32">
        <f>D38+D39</f>
        <v>0</v>
      </c>
      <c r="E37" s="33"/>
    </row>
    <row r="38" spans="1:5" ht="31.5">
      <c r="A38" s="34" t="s">
        <v>214</v>
      </c>
      <c r="B38" s="49" t="s">
        <v>129</v>
      </c>
      <c r="C38" s="60"/>
      <c r="D38" s="60"/>
      <c r="E38" s="45"/>
    </row>
    <row r="39" spans="1:5" ht="66" customHeight="1">
      <c r="A39" s="34" t="s">
        <v>214</v>
      </c>
      <c r="B39" s="68" t="s">
        <v>157</v>
      </c>
      <c r="C39" s="60"/>
      <c r="D39" s="60"/>
      <c r="E39" s="45"/>
    </row>
    <row r="40" spans="1:5" ht="54" customHeight="1">
      <c r="A40" s="43" t="s">
        <v>227</v>
      </c>
      <c r="B40" s="48" t="s">
        <v>61</v>
      </c>
      <c r="C40" s="32">
        <f>C41+C42</f>
        <v>50</v>
      </c>
      <c r="D40" s="32">
        <f>D41+D42</f>
        <v>12.5</v>
      </c>
      <c r="E40" s="33">
        <f t="shared" si="0"/>
        <v>25</v>
      </c>
    </row>
    <row r="41" spans="1:5" ht="84.75" customHeight="1">
      <c r="A41" s="34" t="s">
        <v>215</v>
      </c>
      <c r="B41" s="49" t="s">
        <v>130</v>
      </c>
      <c r="C41" s="60">
        <v>1.1</v>
      </c>
      <c r="D41" s="60">
        <v>0.3</v>
      </c>
      <c r="E41" s="45">
        <f t="shared" si="0"/>
        <v>27.27272727272727</v>
      </c>
    </row>
    <row r="42" spans="1:5" ht="87" customHeight="1">
      <c r="A42" s="34" t="s">
        <v>232</v>
      </c>
      <c r="B42" s="49" t="s">
        <v>216</v>
      </c>
      <c r="C42" s="60">
        <v>48.9</v>
      </c>
      <c r="D42" s="60">
        <v>12.2</v>
      </c>
      <c r="E42" s="45">
        <f t="shared" si="0"/>
        <v>24.94887525562372</v>
      </c>
    </row>
    <row r="43" spans="1:5" ht="37.5" customHeight="1">
      <c r="A43" s="43" t="s">
        <v>228</v>
      </c>
      <c r="B43" s="48" t="s">
        <v>31</v>
      </c>
      <c r="C43" s="32">
        <f>C44</f>
        <v>977</v>
      </c>
      <c r="D43" s="32">
        <f>D44</f>
        <v>0</v>
      </c>
      <c r="E43" s="33"/>
    </row>
    <row r="44" spans="1:5" ht="55.5" customHeight="1">
      <c r="A44" s="34" t="s">
        <v>217</v>
      </c>
      <c r="B44" s="49" t="s">
        <v>63</v>
      </c>
      <c r="C44" s="60">
        <v>977</v>
      </c>
      <c r="D44" s="60">
        <v>0</v>
      </c>
      <c r="E44" s="42"/>
    </row>
    <row r="45" spans="1:5" ht="48" customHeight="1">
      <c r="A45" s="21" t="s">
        <v>220</v>
      </c>
      <c r="B45" s="24" t="s">
        <v>221</v>
      </c>
      <c r="C45" s="23">
        <f>C46</f>
        <v>0</v>
      </c>
      <c r="D45" s="23">
        <f>D46</f>
        <v>0</v>
      </c>
      <c r="E45" s="33"/>
    </row>
    <row r="46" spans="1:5" ht="55.5" customHeight="1">
      <c r="A46" s="34" t="s">
        <v>219</v>
      </c>
      <c r="B46" s="49" t="s">
        <v>218</v>
      </c>
      <c r="C46" s="60"/>
      <c r="D46" s="60"/>
      <c r="E46" s="45"/>
    </row>
    <row r="47" spans="1:5" ht="23.25" customHeight="1">
      <c r="A47" s="49"/>
      <c r="B47" s="48" t="s">
        <v>92</v>
      </c>
      <c r="C47" s="32">
        <f>C32+C33</f>
        <v>3677.7</v>
      </c>
      <c r="D47" s="32">
        <f>D32+D33</f>
        <v>387.7</v>
      </c>
      <c r="E47" s="33">
        <f t="shared" si="0"/>
        <v>10.541914783696333</v>
      </c>
    </row>
    <row r="48" spans="1:5" ht="15.75">
      <c r="A48" s="114" t="s">
        <v>67</v>
      </c>
      <c r="B48" s="115"/>
      <c r="C48" s="115"/>
      <c r="D48" s="115"/>
      <c r="E48" s="116"/>
    </row>
    <row r="49" spans="1:5" ht="18.75" customHeight="1">
      <c r="A49" s="82" t="s">
        <v>239</v>
      </c>
      <c r="B49" s="24" t="s">
        <v>14</v>
      </c>
      <c r="C49" s="23">
        <f>SUM(C50:C54)</f>
        <v>1983.9</v>
      </c>
      <c r="D49" s="23">
        <f>SUM(D50:D54)</f>
        <v>402.5</v>
      </c>
      <c r="E49" s="33">
        <f aca="true" t="shared" si="1" ref="E49:E73">D49/C49*100</f>
        <v>20.28832098392056</v>
      </c>
    </row>
    <row r="50" spans="1:5" ht="70.5" customHeight="1">
      <c r="A50" s="85" t="s">
        <v>240</v>
      </c>
      <c r="B50" s="25" t="s">
        <v>35</v>
      </c>
      <c r="C50" s="26">
        <v>580.6</v>
      </c>
      <c r="D50" s="26">
        <v>124.3</v>
      </c>
      <c r="E50" s="42">
        <f t="shared" si="1"/>
        <v>21.408887357905616</v>
      </c>
    </row>
    <row r="51" spans="1:5" ht="100.5" customHeight="1">
      <c r="A51" s="85" t="s">
        <v>241</v>
      </c>
      <c r="B51" s="25" t="s">
        <v>123</v>
      </c>
      <c r="C51" s="26">
        <v>1282.4</v>
      </c>
      <c r="D51" s="26">
        <v>257.2</v>
      </c>
      <c r="E51" s="42">
        <f t="shared" si="1"/>
        <v>20.05614472863381</v>
      </c>
    </row>
    <row r="52" spans="1:5" ht="38.25" customHeight="1">
      <c r="A52" s="85" t="s">
        <v>280</v>
      </c>
      <c r="B52" s="25" t="s">
        <v>289</v>
      </c>
      <c r="C52" s="26">
        <v>32.8</v>
      </c>
      <c r="D52" s="26">
        <v>0</v>
      </c>
      <c r="E52" s="42">
        <f t="shared" si="1"/>
        <v>0</v>
      </c>
    </row>
    <row r="53" spans="1:5" ht="29.25" customHeight="1">
      <c r="A53" s="85" t="s">
        <v>242</v>
      </c>
      <c r="B53" s="25" t="s">
        <v>104</v>
      </c>
      <c r="C53" s="26">
        <v>1.4</v>
      </c>
      <c r="D53" s="26">
        <v>0</v>
      </c>
      <c r="E53" s="42">
        <f t="shared" si="1"/>
        <v>0</v>
      </c>
    </row>
    <row r="54" spans="1:5" ht="36.75" customHeight="1">
      <c r="A54" s="85" t="s">
        <v>243</v>
      </c>
      <c r="B54" s="25" t="s">
        <v>105</v>
      </c>
      <c r="C54" s="26">
        <v>86.7</v>
      </c>
      <c r="D54" s="26">
        <v>21</v>
      </c>
      <c r="E54" s="42">
        <f t="shared" si="1"/>
        <v>24.22145328719723</v>
      </c>
    </row>
    <row r="55" spans="1:5" ht="24.75" customHeight="1">
      <c r="A55" s="82" t="s">
        <v>244</v>
      </c>
      <c r="B55" s="24" t="s">
        <v>15</v>
      </c>
      <c r="C55" s="23">
        <f>C56</f>
        <v>48.9</v>
      </c>
      <c r="D55" s="23">
        <f>D56</f>
        <v>9.4</v>
      </c>
      <c r="E55" s="33">
        <f t="shared" si="1"/>
        <v>19.222903885480573</v>
      </c>
    </row>
    <row r="56" spans="1:5" ht="37.5" customHeight="1">
      <c r="A56" s="85" t="s">
        <v>245</v>
      </c>
      <c r="B56" s="25" t="s">
        <v>27</v>
      </c>
      <c r="C56" s="26">
        <v>48.9</v>
      </c>
      <c r="D56" s="26">
        <v>9.4</v>
      </c>
      <c r="E56" s="42">
        <f t="shared" si="1"/>
        <v>19.222903885480573</v>
      </c>
    </row>
    <row r="57" spans="1:5" ht="48.75" customHeight="1">
      <c r="A57" s="82" t="s">
        <v>246</v>
      </c>
      <c r="B57" s="24" t="s">
        <v>136</v>
      </c>
      <c r="C57" s="23">
        <f>SUM(C58:C60)</f>
        <v>50.4</v>
      </c>
      <c r="D57" s="23">
        <f>SUM(D58:D60)</f>
        <v>0.4</v>
      </c>
      <c r="E57" s="42">
        <f t="shared" si="1"/>
        <v>0.7936507936507938</v>
      </c>
    </row>
    <row r="58" spans="1:5" ht="64.5" customHeight="1">
      <c r="A58" s="85" t="s">
        <v>252</v>
      </c>
      <c r="B58" s="25" t="s">
        <v>253</v>
      </c>
      <c r="C58" s="26">
        <v>30</v>
      </c>
      <c r="D58" s="26">
        <v>0</v>
      </c>
      <c r="E58" s="42">
        <f t="shared" si="1"/>
        <v>0</v>
      </c>
    </row>
    <row r="59" spans="1:5" ht="64.5" customHeight="1">
      <c r="A59" s="85" t="s">
        <v>247</v>
      </c>
      <c r="B59" s="25" t="s">
        <v>137</v>
      </c>
      <c r="C59" s="26">
        <v>20</v>
      </c>
      <c r="D59" s="26">
        <v>0</v>
      </c>
      <c r="E59" s="42">
        <f t="shared" si="1"/>
        <v>0</v>
      </c>
    </row>
    <row r="60" spans="1:5" ht="64.5" customHeight="1">
      <c r="A60" s="85" t="s">
        <v>248</v>
      </c>
      <c r="B60" s="25" t="s">
        <v>254</v>
      </c>
      <c r="C60" s="26">
        <v>0.4</v>
      </c>
      <c r="D60" s="26">
        <v>0.4</v>
      </c>
      <c r="E60" s="42">
        <f t="shared" si="1"/>
        <v>100</v>
      </c>
    </row>
    <row r="61" spans="1:5" ht="24.75" customHeight="1">
      <c r="A61" s="82" t="s">
        <v>249</v>
      </c>
      <c r="B61" s="24" t="s">
        <v>23</v>
      </c>
      <c r="C61" s="23">
        <f>C62</f>
        <v>548.1</v>
      </c>
      <c r="D61" s="23">
        <f>D62</f>
        <v>0</v>
      </c>
      <c r="E61" s="33">
        <f t="shared" si="1"/>
        <v>0</v>
      </c>
    </row>
    <row r="62" spans="1:5" ht="39.75" customHeight="1">
      <c r="A62" s="85" t="s">
        <v>256</v>
      </c>
      <c r="B62" s="25" t="s">
        <v>182</v>
      </c>
      <c r="C62" s="26">
        <v>548.1</v>
      </c>
      <c r="D62" s="26">
        <v>0</v>
      </c>
      <c r="E62" s="42">
        <f t="shared" si="1"/>
        <v>0</v>
      </c>
    </row>
    <row r="63" spans="1:5" ht="36" customHeight="1">
      <c r="A63" s="82" t="s">
        <v>257</v>
      </c>
      <c r="B63" s="24" t="s">
        <v>16</v>
      </c>
      <c r="C63" s="23">
        <f>SUM(C64:C64)</f>
        <v>161.3</v>
      </c>
      <c r="D63" s="23">
        <f>SUM(D64:D64)</f>
        <v>0</v>
      </c>
      <c r="E63" s="33">
        <f t="shared" si="1"/>
        <v>0</v>
      </c>
    </row>
    <row r="64" spans="1:5" ht="34.5" customHeight="1">
      <c r="A64" s="85" t="s">
        <v>258</v>
      </c>
      <c r="B64" s="25" t="s">
        <v>21</v>
      </c>
      <c r="C64" s="95">
        <v>161.3</v>
      </c>
      <c r="D64" s="95">
        <v>0</v>
      </c>
      <c r="E64" s="42">
        <f t="shared" si="1"/>
        <v>0</v>
      </c>
    </row>
    <row r="65" spans="1:5" ht="34.5" customHeight="1">
      <c r="A65" s="82" t="s">
        <v>255</v>
      </c>
      <c r="B65" s="24" t="s">
        <v>17</v>
      </c>
      <c r="C65" s="97">
        <f>SUM(C66)</f>
        <v>41</v>
      </c>
      <c r="D65" s="97">
        <f>SUM(D66)</f>
        <v>0</v>
      </c>
      <c r="E65" s="42">
        <f t="shared" si="1"/>
        <v>0</v>
      </c>
    </row>
    <row r="66" spans="1:5" ht="34.5" customHeight="1">
      <c r="A66" s="85" t="s">
        <v>259</v>
      </c>
      <c r="B66" s="25" t="s">
        <v>260</v>
      </c>
      <c r="C66" s="95">
        <v>41</v>
      </c>
      <c r="D66" s="95">
        <v>0</v>
      </c>
      <c r="E66" s="42">
        <f t="shared" si="1"/>
        <v>0</v>
      </c>
    </row>
    <row r="67" spans="1:5" ht="24.75" customHeight="1">
      <c r="A67" s="82" t="s">
        <v>263</v>
      </c>
      <c r="B67" s="24" t="s">
        <v>152</v>
      </c>
      <c r="C67" s="23">
        <f>C68</f>
        <v>1013.2</v>
      </c>
      <c r="D67" s="23">
        <f>D68</f>
        <v>213.6</v>
      </c>
      <c r="E67" s="33">
        <f t="shared" si="1"/>
        <v>21.081721279115673</v>
      </c>
    </row>
    <row r="68" spans="1:5" ht="27.75" customHeight="1">
      <c r="A68" s="85" t="s">
        <v>264</v>
      </c>
      <c r="B68" s="25" t="s">
        <v>18</v>
      </c>
      <c r="C68" s="26">
        <v>1013.2</v>
      </c>
      <c r="D68" s="26">
        <v>213.6</v>
      </c>
      <c r="E68" s="42">
        <f t="shared" si="1"/>
        <v>21.081721279115673</v>
      </c>
    </row>
    <row r="69" spans="1:5" ht="27.75" customHeight="1">
      <c r="A69" s="82" t="s">
        <v>290</v>
      </c>
      <c r="B69" s="24" t="s">
        <v>29</v>
      </c>
      <c r="C69" s="23">
        <f>SUM(C70)</f>
        <v>16</v>
      </c>
      <c r="D69" s="23">
        <f>SUM(D70)</f>
        <v>3</v>
      </c>
      <c r="E69" s="33">
        <f t="shared" si="1"/>
        <v>18.75</v>
      </c>
    </row>
    <row r="70" spans="1:5" ht="27.75" customHeight="1">
      <c r="A70" s="85" t="s">
        <v>291</v>
      </c>
      <c r="B70" s="25" t="s">
        <v>103</v>
      </c>
      <c r="C70" s="26">
        <v>16</v>
      </c>
      <c r="D70" s="26">
        <v>3</v>
      </c>
      <c r="E70" s="42">
        <f t="shared" si="1"/>
        <v>18.75</v>
      </c>
    </row>
    <row r="71" spans="1:5" ht="27.75" customHeight="1">
      <c r="A71" s="82">
        <v>1200</v>
      </c>
      <c r="B71" s="24" t="s">
        <v>121</v>
      </c>
      <c r="C71" s="23">
        <f>SUM(C72)</f>
        <v>7.2</v>
      </c>
      <c r="D71" s="23">
        <f>D72</f>
        <v>0</v>
      </c>
      <c r="E71" s="33">
        <f t="shared" si="1"/>
        <v>0</v>
      </c>
    </row>
    <row r="72" spans="1:5" ht="44.25" customHeight="1">
      <c r="A72" s="85">
        <v>1202</v>
      </c>
      <c r="B72" s="25" t="s">
        <v>122</v>
      </c>
      <c r="C72" s="26">
        <v>7.2</v>
      </c>
      <c r="D72" s="26">
        <v>0</v>
      </c>
      <c r="E72" s="42">
        <f t="shared" si="1"/>
        <v>0</v>
      </c>
    </row>
    <row r="73" spans="1:5" ht="30" customHeight="1">
      <c r="A73" s="85"/>
      <c r="B73" s="21" t="s">
        <v>19</v>
      </c>
      <c r="C73" s="23">
        <f>SUM(C49+C55+C57+C61+C63+C65+C67+C71+C69)</f>
        <v>3870</v>
      </c>
      <c r="D73" s="23">
        <f>SUM(D49+D55+D57+D61+D63+D65+D67+D71+D69)</f>
        <v>628.9</v>
      </c>
      <c r="E73" s="33">
        <f t="shared" si="1"/>
        <v>16.25064599483204</v>
      </c>
    </row>
    <row r="74" spans="1:5" ht="47.25">
      <c r="A74" s="91" t="s">
        <v>266</v>
      </c>
      <c r="B74" s="31" t="s">
        <v>72</v>
      </c>
      <c r="C74" s="32">
        <f>C47-C73</f>
        <v>-192.30000000000018</v>
      </c>
      <c r="D74" s="32">
        <f>D47-D73</f>
        <v>-241.2</v>
      </c>
      <c r="E74" s="33"/>
    </row>
    <row r="75" spans="1:5" ht="33.75" customHeight="1">
      <c r="A75" s="82" t="s">
        <v>265</v>
      </c>
      <c r="B75" s="31" t="s">
        <v>73</v>
      </c>
      <c r="C75" s="32">
        <v>192.3</v>
      </c>
      <c r="D75" s="32">
        <f>-D74</f>
        <v>241.2</v>
      </c>
      <c r="E75" s="33"/>
    </row>
    <row r="76" spans="1:5" ht="15.75">
      <c r="A76" s="96"/>
      <c r="B76" s="38" t="s">
        <v>74</v>
      </c>
      <c r="C76" s="33">
        <v>192.3</v>
      </c>
      <c r="D76" s="33">
        <f>D75</f>
        <v>241.2</v>
      </c>
      <c r="E76" s="42"/>
    </row>
  </sheetData>
  <sheetProtection/>
  <mergeCells count="5">
    <mergeCell ref="A6:E6"/>
    <mergeCell ref="A7:E7"/>
    <mergeCell ref="C1:E1"/>
    <mergeCell ref="C3:E3"/>
    <mergeCell ref="A48:E48"/>
  </mergeCells>
  <printOptions/>
  <pageMargins left="0.59" right="0.28" top="0.26" bottom="0.2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="87" zoomScaleNormal="87" zoomScalePageLayoutView="0" workbookViewId="0" topLeftCell="A78">
      <selection activeCell="C89" sqref="C89"/>
    </sheetView>
  </sheetViews>
  <sheetFormatPr defaultColWidth="9.00390625" defaultRowHeight="12.75"/>
  <cols>
    <col min="1" max="1" width="30.125" style="39" customWidth="1"/>
    <col min="2" max="2" width="37.875" style="0" customWidth="1"/>
    <col min="3" max="3" width="11.875" style="0" customWidth="1"/>
    <col min="4" max="4" width="10.875" style="0" customWidth="1"/>
    <col min="5" max="5" width="10.00390625" style="0" customWidth="1"/>
  </cols>
  <sheetData>
    <row r="1" spans="1:5" ht="15.75">
      <c r="A1" s="36"/>
      <c r="B1" s="19"/>
      <c r="C1" s="117" t="s">
        <v>69</v>
      </c>
      <c r="D1" s="117"/>
      <c r="E1" s="117"/>
    </row>
    <row r="2" spans="1:5" ht="15">
      <c r="A2" s="36"/>
      <c r="B2" s="19"/>
      <c r="C2" s="19"/>
      <c r="D2" s="19"/>
      <c r="E2" s="19"/>
    </row>
    <row r="3" spans="1:5" ht="15">
      <c r="A3" s="36"/>
      <c r="B3" s="19"/>
      <c r="C3" s="119" t="s">
        <v>68</v>
      </c>
      <c r="D3" s="119"/>
      <c r="E3" s="119"/>
    </row>
    <row r="4" spans="1:5" ht="15">
      <c r="A4" s="36"/>
      <c r="B4" s="19"/>
      <c r="C4" s="19"/>
      <c r="D4" s="19"/>
      <c r="E4" s="19"/>
    </row>
    <row r="5" spans="1:5" ht="15">
      <c r="A5" s="36"/>
      <c r="B5" s="19"/>
      <c r="C5" s="19"/>
      <c r="D5" s="19"/>
      <c r="E5" s="19"/>
    </row>
    <row r="6" spans="1:5" ht="15.75">
      <c r="A6" s="118" t="s">
        <v>82</v>
      </c>
      <c r="B6" s="118"/>
      <c r="C6" s="118"/>
      <c r="D6" s="118"/>
      <c r="E6" s="118"/>
    </row>
    <row r="7" spans="1:5" ht="15.75">
      <c r="A7" s="108" t="s">
        <v>273</v>
      </c>
      <c r="B7" s="108"/>
      <c r="C7" s="108"/>
      <c r="D7" s="108"/>
      <c r="E7" s="108"/>
    </row>
    <row r="8" spans="1:5" ht="15.75">
      <c r="A8" s="47"/>
      <c r="B8" s="2"/>
      <c r="C8" s="2"/>
      <c r="D8" s="2"/>
      <c r="E8" s="2"/>
    </row>
    <row r="9" spans="1:5" ht="15.75">
      <c r="A9" s="47"/>
      <c r="B9" s="2"/>
      <c r="C9" s="2"/>
      <c r="D9" s="2"/>
      <c r="E9" s="3" t="s">
        <v>83</v>
      </c>
    </row>
    <row r="10" spans="1:6" ht="67.5" customHeight="1">
      <c r="A10" s="69" t="s">
        <v>20</v>
      </c>
      <c r="B10" s="69" t="s">
        <v>86</v>
      </c>
      <c r="C10" s="69" t="s">
        <v>274</v>
      </c>
      <c r="D10" s="69" t="s">
        <v>223</v>
      </c>
      <c r="E10" s="69" t="s">
        <v>62</v>
      </c>
      <c r="F10" s="4"/>
    </row>
    <row r="11" spans="1:6" ht="15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4"/>
    </row>
    <row r="12" spans="1:6" ht="21" customHeight="1">
      <c r="A12" s="38" t="s">
        <v>37</v>
      </c>
      <c r="B12" s="22" t="s">
        <v>108</v>
      </c>
      <c r="C12" s="23">
        <f>C13+C20+C22+C25+C27+C33+C37+C35+C15+C30</f>
        <v>10918</v>
      </c>
      <c r="D12" s="23">
        <f>D13+D20+D22+D25+D27+D33+D37+D35+D15+D30</f>
        <v>1799.6</v>
      </c>
      <c r="E12" s="61">
        <f>D12/C12*100</f>
        <v>16.4828723209379</v>
      </c>
      <c r="F12" s="5"/>
    </row>
    <row r="13" spans="1:6" ht="18.75" customHeight="1">
      <c r="A13" s="38" t="s">
        <v>0</v>
      </c>
      <c r="B13" s="24" t="s">
        <v>38</v>
      </c>
      <c r="C13" s="23">
        <f>C14</f>
        <v>1700</v>
      </c>
      <c r="D13" s="23">
        <f>D14</f>
        <v>203.5</v>
      </c>
      <c r="E13" s="61">
        <f aca="true" t="shared" si="0" ref="E13:E55">D13/C13*100</f>
        <v>11.970588235294118</v>
      </c>
      <c r="F13" s="6"/>
    </row>
    <row r="14" spans="1:6" ht="22.5" customHeight="1">
      <c r="A14" s="28" t="s">
        <v>1</v>
      </c>
      <c r="B14" s="25" t="s">
        <v>2</v>
      </c>
      <c r="C14" s="26">
        <v>1700</v>
      </c>
      <c r="D14" s="26">
        <v>203.5</v>
      </c>
      <c r="E14" s="62">
        <f t="shared" si="0"/>
        <v>11.970588235294118</v>
      </c>
      <c r="F14" s="7"/>
    </row>
    <row r="15" spans="1:6" ht="27.75" customHeight="1">
      <c r="A15" s="21" t="s">
        <v>168</v>
      </c>
      <c r="B15" s="24" t="s">
        <v>169</v>
      </c>
      <c r="C15" s="23">
        <f>C16+C17+C18+C19</f>
        <v>447.7</v>
      </c>
      <c r="D15" s="23">
        <f>D16+D17+D18+D19</f>
        <v>120.80000000000001</v>
      </c>
      <c r="E15" s="33">
        <f t="shared" si="0"/>
        <v>26.982354255081532</v>
      </c>
      <c r="F15" s="7"/>
    </row>
    <row r="16" spans="1:6" ht="108.75" customHeight="1">
      <c r="A16" s="34" t="s">
        <v>170</v>
      </c>
      <c r="B16" s="73" t="s">
        <v>174</v>
      </c>
      <c r="C16" s="60">
        <v>162.4</v>
      </c>
      <c r="D16" s="60">
        <v>53.1</v>
      </c>
      <c r="E16" s="45">
        <f t="shared" si="0"/>
        <v>32.69704433497537</v>
      </c>
      <c r="F16" s="7"/>
    </row>
    <row r="17" spans="1:6" ht="163.5" customHeight="1">
      <c r="A17" s="34" t="s">
        <v>171</v>
      </c>
      <c r="B17" s="74" t="s">
        <v>175</v>
      </c>
      <c r="C17" s="60">
        <v>1.1</v>
      </c>
      <c r="D17" s="60">
        <v>0.3</v>
      </c>
      <c r="E17" s="45">
        <f t="shared" si="0"/>
        <v>27.27272727272727</v>
      </c>
      <c r="F17" s="7"/>
    </row>
    <row r="18" spans="1:6" ht="124.5" customHeight="1">
      <c r="A18" s="34" t="s">
        <v>172</v>
      </c>
      <c r="B18" s="49" t="s">
        <v>176</v>
      </c>
      <c r="C18" s="60">
        <v>314.4</v>
      </c>
      <c r="D18" s="60">
        <v>77.9</v>
      </c>
      <c r="E18" s="45">
        <f t="shared" si="0"/>
        <v>24.777353689567434</v>
      </c>
      <c r="F18" s="7"/>
    </row>
    <row r="19" spans="1:6" ht="129.75" customHeight="1">
      <c r="A19" s="34" t="s">
        <v>173</v>
      </c>
      <c r="B19" s="49" t="s">
        <v>177</v>
      </c>
      <c r="C19" s="60">
        <v>-30.2</v>
      </c>
      <c r="D19" s="60">
        <v>-10.5</v>
      </c>
      <c r="E19" s="45">
        <f t="shared" si="0"/>
        <v>34.7682119205298</v>
      </c>
      <c r="F19" s="7"/>
    </row>
    <row r="20" spans="1:6" ht="15.75">
      <c r="A20" s="38" t="s">
        <v>3</v>
      </c>
      <c r="B20" s="24" t="s">
        <v>39</v>
      </c>
      <c r="C20" s="23">
        <f>C21</f>
        <v>30</v>
      </c>
      <c r="D20" s="23">
        <f>D21</f>
        <v>22.2</v>
      </c>
      <c r="E20" s="61"/>
      <c r="F20" s="6"/>
    </row>
    <row r="21" spans="1:6" ht="21.75" customHeight="1">
      <c r="A21" s="28" t="s">
        <v>40</v>
      </c>
      <c r="B21" s="25" t="s">
        <v>6</v>
      </c>
      <c r="C21" s="26">
        <v>30</v>
      </c>
      <c r="D21" s="26">
        <v>22.2</v>
      </c>
      <c r="E21" s="62"/>
      <c r="F21" s="4"/>
    </row>
    <row r="22" spans="1:6" ht="15.75">
      <c r="A22" s="38" t="s">
        <v>41</v>
      </c>
      <c r="B22" s="24" t="s">
        <v>42</v>
      </c>
      <c r="C22" s="23">
        <f>C23+C24</f>
        <v>1458</v>
      </c>
      <c r="D22" s="23">
        <f>D23+D24</f>
        <v>370.8</v>
      </c>
      <c r="E22" s="61">
        <f t="shared" si="0"/>
        <v>25.432098765432098</v>
      </c>
      <c r="F22" s="6"/>
    </row>
    <row r="23" spans="1:6" ht="31.5">
      <c r="A23" s="28" t="s">
        <v>43</v>
      </c>
      <c r="B23" s="25" t="s">
        <v>44</v>
      </c>
      <c r="C23" s="26">
        <v>19</v>
      </c>
      <c r="D23" s="26">
        <v>5.5</v>
      </c>
      <c r="E23" s="62">
        <f t="shared" si="0"/>
        <v>28.947368421052634</v>
      </c>
      <c r="F23" s="4"/>
    </row>
    <row r="24" spans="1:6" ht="18" customHeight="1">
      <c r="A24" s="28" t="s">
        <v>45</v>
      </c>
      <c r="B24" s="25" t="s">
        <v>46</v>
      </c>
      <c r="C24" s="26">
        <v>1439</v>
      </c>
      <c r="D24" s="26">
        <v>365.3</v>
      </c>
      <c r="E24" s="62">
        <f t="shared" si="0"/>
        <v>25.38568450312717</v>
      </c>
      <c r="F24" s="4"/>
    </row>
    <row r="25" spans="1:6" ht="18.75" customHeight="1">
      <c r="A25" s="38" t="s">
        <v>33</v>
      </c>
      <c r="B25" s="24" t="s">
        <v>34</v>
      </c>
      <c r="C25" s="23">
        <f>C26</f>
        <v>0</v>
      </c>
      <c r="D25" s="23">
        <f>D26</f>
        <v>0</v>
      </c>
      <c r="E25" s="61"/>
      <c r="F25" s="6"/>
    </row>
    <row r="26" spans="1:6" ht="19.5" customHeight="1">
      <c r="A26" s="28" t="s">
        <v>33</v>
      </c>
      <c r="B26" s="25" t="s">
        <v>25</v>
      </c>
      <c r="C26" s="26"/>
      <c r="D26" s="26"/>
      <c r="E26" s="61"/>
      <c r="F26" s="4"/>
    </row>
    <row r="27" spans="1:6" ht="68.25" customHeight="1">
      <c r="A27" s="38" t="s">
        <v>47</v>
      </c>
      <c r="B27" s="24" t="s">
        <v>48</v>
      </c>
      <c r="C27" s="23">
        <f>C28+C29</f>
        <v>7282.3</v>
      </c>
      <c r="D27" s="23">
        <f>D28+D29</f>
        <v>1082.3</v>
      </c>
      <c r="E27" s="61">
        <f t="shared" si="0"/>
        <v>14.862062809826565</v>
      </c>
      <c r="F27" s="6"/>
    </row>
    <row r="28" spans="1:6" ht="163.5" customHeight="1">
      <c r="A28" s="28" t="s">
        <v>80</v>
      </c>
      <c r="B28" s="25" t="s">
        <v>81</v>
      </c>
      <c r="C28" s="26">
        <v>7215</v>
      </c>
      <c r="D28" s="26">
        <v>1065.5</v>
      </c>
      <c r="E28" s="62">
        <f t="shared" si="0"/>
        <v>14.767844767844768</v>
      </c>
      <c r="F28" s="4"/>
    </row>
    <row r="29" spans="1:6" ht="120" customHeight="1">
      <c r="A29" s="28" t="s">
        <v>50</v>
      </c>
      <c r="B29" s="25" t="s">
        <v>51</v>
      </c>
      <c r="C29" s="26">
        <v>67.3</v>
      </c>
      <c r="D29" s="26">
        <v>16.8</v>
      </c>
      <c r="E29" s="62">
        <f t="shared" si="0"/>
        <v>24.962852897474</v>
      </c>
      <c r="F29" s="4"/>
    </row>
    <row r="30" spans="1:6" ht="63.75" customHeight="1">
      <c r="A30" s="38" t="s">
        <v>113</v>
      </c>
      <c r="B30" s="24" t="s">
        <v>181</v>
      </c>
      <c r="C30" s="23">
        <f>C32</f>
        <v>0</v>
      </c>
      <c r="D30" s="23">
        <f>D32+D31</f>
        <v>0</v>
      </c>
      <c r="E30" s="61"/>
      <c r="F30" s="4"/>
    </row>
    <row r="31" spans="1:6" ht="56.25" customHeight="1">
      <c r="A31" s="28" t="s">
        <v>195</v>
      </c>
      <c r="B31" s="25" t="s">
        <v>196</v>
      </c>
      <c r="C31" s="23"/>
      <c r="D31" s="26"/>
      <c r="E31" s="61"/>
      <c r="F31" s="4"/>
    </row>
    <row r="32" spans="1:6" ht="45.75" customHeight="1">
      <c r="A32" s="28" t="s">
        <v>183</v>
      </c>
      <c r="B32" s="25" t="s">
        <v>180</v>
      </c>
      <c r="C32" s="26"/>
      <c r="D32" s="26">
        <v>0</v>
      </c>
      <c r="E32" s="62"/>
      <c r="F32" s="4"/>
    </row>
    <row r="33" spans="1:6" ht="40.5" customHeight="1">
      <c r="A33" s="38" t="s">
        <v>52</v>
      </c>
      <c r="B33" s="24" t="s">
        <v>53</v>
      </c>
      <c r="C33" s="23">
        <f>C34</f>
        <v>0</v>
      </c>
      <c r="D33" s="23">
        <f>D34</f>
        <v>0</v>
      </c>
      <c r="E33" s="62"/>
      <c r="F33" s="4"/>
    </row>
    <row r="34" spans="1:6" ht="104.25" customHeight="1">
      <c r="A34" s="28" t="s">
        <v>162</v>
      </c>
      <c r="B34" s="25" t="s">
        <v>178</v>
      </c>
      <c r="C34" s="26"/>
      <c r="D34" s="26"/>
      <c r="E34" s="62"/>
      <c r="F34" s="4"/>
    </row>
    <row r="35" spans="1:6" ht="45" customHeight="1">
      <c r="A35" s="21" t="s">
        <v>153</v>
      </c>
      <c r="B35" s="24" t="s">
        <v>149</v>
      </c>
      <c r="C35" s="23">
        <f>C36</f>
        <v>0</v>
      </c>
      <c r="D35" s="23">
        <f>D36</f>
        <v>0</v>
      </c>
      <c r="E35" s="62"/>
      <c r="F35" s="4"/>
    </row>
    <row r="36" spans="1:6" ht="84.75" customHeight="1">
      <c r="A36" s="20" t="s">
        <v>154</v>
      </c>
      <c r="B36" s="25" t="s">
        <v>155</v>
      </c>
      <c r="C36" s="26"/>
      <c r="D36" s="26"/>
      <c r="E36" s="62"/>
      <c r="F36" s="4"/>
    </row>
    <row r="37" spans="1:6" ht="36" customHeight="1">
      <c r="A37" s="38" t="s">
        <v>109</v>
      </c>
      <c r="B37" s="24" t="s">
        <v>64</v>
      </c>
      <c r="C37" s="23">
        <v>0</v>
      </c>
      <c r="D37" s="23">
        <f>D38</f>
        <v>0</v>
      </c>
      <c r="E37" s="62"/>
      <c r="F37" s="4"/>
    </row>
    <row r="38" spans="1:6" ht="42.75" customHeight="1">
      <c r="A38" s="50" t="s">
        <v>110</v>
      </c>
      <c r="B38" s="28" t="s">
        <v>65</v>
      </c>
      <c r="C38" s="26"/>
      <c r="D38" s="26"/>
      <c r="E38" s="62"/>
      <c r="F38" s="4"/>
    </row>
    <row r="39" spans="1:6" ht="24" customHeight="1">
      <c r="A39" s="38"/>
      <c r="B39" s="24" t="s">
        <v>55</v>
      </c>
      <c r="C39" s="23">
        <f>C12</f>
        <v>10918</v>
      </c>
      <c r="D39" s="23">
        <f>D12</f>
        <v>1799.6</v>
      </c>
      <c r="E39" s="61">
        <f t="shared" si="0"/>
        <v>16.4828723209379</v>
      </c>
      <c r="F39" s="4"/>
    </row>
    <row r="40" spans="1:6" ht="27" customHeight="1">
      <c r="A40" s="38" t="s">
        <v>56</v>
      </c>
      <c r="B40" s="24" t="s">
        <v>57</v>
      </c>
      <c r="C40" s="23">
        <f>C41+C43+C47+C50+C53</f>
        <v>1482.6</v>
      </c>
      <c r="D40" s="23">
        <f>D41+D43+D47+D50+D53</f>
        <v>369.5</v>
      </c>
      <c r="E40" s="61">
        <f t="shared" si="0"/>
        <v>24.922433562660192</v>
      </c>
      <c r="F40" s="5"/>
    </row>
    <row r="41" spans="1:6" ht="60.75" customHeight="1">
      <c r="A41" s="43" t="s">
        <v>230</v>
      </c>
      <c r="B41" s="48" t="s">
        <v>184</v>
      </c>
      <c r="C41" s="23">
        <f>C42</f>
        <v>1401</v>
      </c>
      <c r="D41" s="23">
        <f>D42</f>
        <v>350.3</v>
      </c>
      <c r="E41" s="61">
        <f t="shared" si="0"/>
        <v>25.00356887937188</v>
      </c>
      <c r="F41" s="5"/>
    </row>
    <row r="42" spans="1:6" ht="58.5" customHeight="1">
      <c r="A42" s="34" t="s">
        <v>213</v>
      </c>
      <c r="B42" s="25" t="s">
        <v>59</v>
      </c>
      <c r="C42" s="26">
        <v>1401</v>
      </c>
      <c r="D42" s="26">
        <v>350.3</v>
      </c>
      <c r="E42" s="62">
        <f t="shared" si="0"/>
        <v>25.00356887937188</v>
      </c>
      <c r="F42" s="4"/>
    </row>
    <row r="43" spans="1:6" ht="57" customHeight="1">
      <c r="A43" s="38" t="s">
        <v>235</v>
      </c>
      <c r="B43" s="48" t="s">
        <v>185</v>
      </c>
      <c r="C43" s="23">
        <f>C44+C45+C46</f>
        <v>0</v>
      </c>
      <c r="D43" s="23">
        <f>D44+D45+D46</f>
        <v>0</v>
      </c>
      <c r="E43" s="61"/>
      <c r="F43" s="4"/>
    </row>
    <row r="44" spans="1:6" ht="136.5" customHeight="1">
      <c r="A44" s="55" t="s">
        <v>139</v>
      </c>
      <c r="B44" s="25" t="s">
        <v>141</v>
      </c>
      <c r="C44" s="26"/>
      <c r="D44" s="26"/>
      <c r="E44" s="62"/>
      <c r="F44" s="4"/>
    </row>
    <row r="45" spans="1:6" ht="45" customHeight="1">
      <c r="A45" s="28" t="s">
        <v>214</v>
      </c>
      <c r="B45" s="25" t="s">
        <v>60</v>
      </c>
      <c r="C45" s="26"/>
      <c r="D45" s="26"/>
      <c r="E45" s="62"/>
      <c r="F45" s="4"/>
    </row>
    <row r="46" spans="1:6" ht="43.5" customHeight="1">
      <c r="A46" s="28" t="s">
        <v>214</v>
      </c>
      <c r="B46" s="68" t="s">
        <v>157</v>
      </c>
      <c r="C46" s="26"/>
      <c r="D46" s="26"/>
      <c r="E46" s="62"/>
      <c r="F46" s="4"/>
    </row>
    <row r="47" spans="1:6" ht="51" customHeight="1">
      <c r="A47" s="43" t="s">
        <v>227</v>
      </c>
      <c r="B47" s="48" t="s">
        <v>61</v>
      </c>
      <c r="C47" s="23">
        <f>C48+C49</f>
        <v>76.60000000000001</v>
      </c>
      <c r="D47" s="23">
        <f>D48+D49</f>
        <v>19.2</v>
      </c>
      <c r="E47" s="61">
        <f t="shared" si="0"/>
        <v>25.06527415143603</v>
      </c>
      <c r="F47" s="4"/>
    </row>
    <row r="48" spans="1:6" ht="76.5" customHeight="1">
      <c r="A48" s="34" t="s">
        <v>215</v>
      </c>
      <c r="B48" s="49" t="s">
        <v>130</v>
      </c>
      <c r="C48" s="26">
        <v>3.4</v>
      </c>
      <c r="D48" s="26">
        <v>0.9</v>
      </c>
      <c r="E48" s="62">
        <f t="shared" si="0"/>
        <v>26.47058823529412</v>
      </c>
      <c r="F48" s="4"/>
    </row>
    <row r="49" spans="1:6" ht="85.5" customHeight="1">
      <c r="A49" s="34" t="s">
        <v>232</v>
      </c>
      <c r="B49" s="49" t="s">
        <v>216</v>
      </c>
      <c r="C49" s="26">
        <v>73.2</v>
      </c>
      <c r="D49" s="26">
        <v>18.3</v>
      </c>
      <c r="E49" s="62">
        <f t="shared" si="0"/>
        <v>25</v>
      </c>
      <c r="F49" s="8"/>
    </row>
    <row r="50" spans="1:6" ht="29.25" customHeight="1">
      <c r="A50" s="21" t="s">
        <v>228</v>
      </c>
      <c r="B50" s="24" t="s">
        <v>31</v>
      </c>
      <c r="C50" s="23">
        <f>C51+C52</f>
        <v>5</v>
      </c>
      <c r="D50" s="23">
        <f>D51+D52</f>
        <v>0</v>
      </c>
      <c r="E50" s="61">
        <f t="shared" si="0"/>
        <v>0</v>
      </c>
      <c r="F50" s="9"/>
    </row>
    <row r="51" spans="1:6" ht="46.5" customHeight="1">
      <c r="A51" s="20" t="s">
        <v>217</v>
      </c>
      <c r="B51" s="25" t="s">
        <v>63</v>
      </c>
      <c r="C51" s="26">
        <v>0</v>
      </c>
      <c r="D51" s="26">
        <v>0</v>
      </c>
      <c r="E51" s="62"/>
      <c r="F51" s="9"/>
    </row>
    <row r="52" spans="1:6" ht="116.25" customHeight="1">
      <c r="A52" s="20" t="s">
        <v>231</v>
      </c>
      <c r="B52" s="25" t="s">
        <v>159</v>
      </c>
      <c r="C52" s="26">
        <v>5</v>
      </c>
      <c r="D52" s="26">
        <v>0</v>
      </c>
      <c r="E52" s="62">
        <f t="shared" si="0"/>
        <v>0</v>
      </c>
      <c r="F52" s="9"/>
    </row>
    <row r="53" spans="1:6" ht="193.5" customHeight="1">
      <c r="A53" s="21" t="s">
        <v>199</v>
      </c>
      <c r="B53" s="81" t="s">
        <v>200</v>
      </c>
      <c r="C53" s="23">
        <f>C54</f>
        <v>0</v>
      </c>
      <c r="D53" s="23">
        <f>D54</f>
        <v>0</v>
      </c>
      <c r="E53" s="61"/>
      <c r="F53" s="9"/>
    </row>
    <row r="54" spans="1:6" ht="115.5" customHeight="1">
      <c r="A54" s="20" t="s">
        <v>202</v>
      </c>
      <c r="B54" s="25" t="s">
        <v>201</v>
      </c>
      <c r="C54" s="26"/>
      <c r="D54" s="26"/>
      <c r="E54" s="62"/>
      <c r="F54" s="9"/>
    </row>
    <row r="55" spans="1:6" ht="21.75" customHeight="1">
      <c r="A55" s="24"/>
      <c r="B55" s="24" t="s">
        <v>76</v>
      </c>
      <c r="C55" s="23">
        <f>C39+C40</f>
        <v>12400.6</v>
      </c>
      <c r="D55" s="23">
        <f>D39+D40</f>
        <v>2169.1</v>
      </c>
      <c r="E55" s="61">
        <f t="shared" si="0"/>
        <v>17.491895553440962</v>
      </c>
      <c r="F55" s="5"/>
    </row>
    <row r="56" spans="1:6" ht="15" customHeight="1">
      <c r="A56" s="120" t="s">
        <v>67</v>
      </c>
      <c r="B56" s="121"/>
      <c r="C56" s="121"/>
      <c r="D56" s="121"/>
      <c r="E56" s="122"/>
      <c r="F56" s="5"/>
    </row>
    <row r="57" spans="1:5" ht="24.75" customHeight="1">
      <c r="A57" s="82" t="s">
        <v>239</v>
      </c>
      <c r="B57" s="24" t="s">
        <v>14</v>
      </c>
      <c r="C57" s="23">
        <f>SUM(C58:C62)</f>
        <v>3696.3</v>
      </c>
      <c r="D57" s="23">
        <f>SUM(D58:D62)</f>
        <v>801.8999999999999</v>
      </c>
      <c r="E57" s="23">
        <f aca="true" t="shared" si="1" ref="E57:E86">D57/C57*100</f>
        <v>21.69466764061358</v>
      </c>
    </row>
    <row r="58" spans="1:5" ht="72.75" customHeight="1">
      <c r="A58" s="85" t="s">
        <v>240</v>
      </c>
      <c r="B58" s="25" t="s">
        <v>35</v>
      </c>
      <c r="C58" s="26">
        <v>724</v>
      </c>
      <c r="D58" s="26">
        <v>183.7</v>
      </c>
      <c r="E58" s="26">
        <f t="shared" si="1"/>
        <v>25.37292817679558</v>
      </c>
    </row>
    <row r="59" spans="1:5" ht="100.5" customHeight="1">
      <c r="A59" s="85" t="s">
        <v>241</v>
      </c>
      <c r="B59" s="25" t="s">
        <v>123</v>
      </c>
      <c r="C59" s="26">
        <v>2528.3</v>
      </c>
      <c r="D59" s="26">
        <v>527.9</v>
      </c>
      <c r="E59" s="26">
        <f t="shared" si="1"/>
        <v>20.879642447494362</v>
      </c>
    </row>
    <row r="60" spans="1:5" ht="36" customHeight="1">
      <c r="A60" s="85" t="s">
        <v>280</v>
      </c>
      <c r="B60" s="25" t="s">
        <v>289</v>
      </c>
      <c r="C60" s="26">
        <v>70</v>
      </c>
      <c r="D60" s="26">
        <v>0</v>
      </c>
      <c r="E60" s="26">
        <f t="shared" si="1"/>
        <v>0</v>
      </c>
    </row>
    <row r="61" spans="1:5" ht="24" customHeight="1">
      <c r="A61" s="85" t="s">
        <v>242</v>
      </c>
      <c r="B61" s="25" t="s">
        <v>104</v>
      </c>
      <c r="C61" s="26">
        <v>11</v>
      </c>
      <c r="D61" s="26">
        <v>0</v>
      </c>
      <c r="E61" s="26">
        <f t="shared" si="1"/>
        <v>0</v>
      </c>
    </row>
    <row r="62" spans="1:5" ht="37.5" customHeight="1">
      <c r="A62" s="85" t="s">
        <v>243</v>
      </c>
      <c r="B62" s="25" t="s">
        <v>105</v>
      </c>
      <c r="C62" s="26">
        <v>363</v>
      </c>
      <c r="D62" s="26">
        <v>90.3</v>
      </c>
      <c r="E62" s="26">
        <f t="shared" si="1"/>
        <v>24.876033057851238</v>
      </c>
    </row>
    <row r="63" spans="1:5" ht="24" customHeight="1">
      <c r="A63" s="82" t="s">
        <v>244</v>
      </c>
      <c r="B63" s="24" t="s">
        <v>15</v>
      </c>
      <c r="C63" s="23">
        <f>C64</f>
        <v>73.2</v>
      </c>
      <c r="D63" s="23">
        <f>D64</f>
        <v>13.2</v>
      </c>
      <c r="E63" s="23">
        <f t="shared" si="1"/>
        <v>18.032786885245898</v>
      </c>
    </row>
    <row r="64" spans="1:5" ht="38.25" customHeight="1">
      <c r="A64" s="85" t="s">
        <v>245</v>
      </c>
      <c r="B64" s="25" t="s">
        <v>27</v>
      </c>
      <c r="C64" s="95">
        <v>73.2</v>
      </c>
      <c r="D64" s="95">
        <v>13.2</v>
      </c>
      <c r="E64" s="26">
        <f t="shared" si="1"/>
        <v>18.032786885245898</v>
      </c>
    </row>
    <row r="65" spans="1:5" ht="43.5" customHeight="1">
      <c r="A65" s="82" t="s">
        <v>246</v>
      </c>
      <c r="B65" s="24" t="s">
        <v>136</v>
      </c>
      <c r="C65" s="23">
        <f>SUM(C66:C67)</f>
        <v>111.2</v>
      </c>
      <c r="D65" s="23">
        <f>SUM(D66:D67)</f>
        <v>0.3</v>
      </c>
      <c r="E65" s="23">
        <f t="shared" si="1"/>
        <v>0.2697841726618705</v>
      </c>
    </row>
    <row r="66" spans="1:5" ht="29.25" customHeight="1">
      <c r="A66" s="85" t="s">
        <v>247</v>
      </c>
      <c r="B66" s="25" t="s">
        <v>137</v>
      </c>
      <c r="C66" s="26">
        <v>110</v>
      </c>
      <c r="D66" s="26">
        <v>0</v>
      </c>
      <c r="E66" s="26">
        <f t="shared" si="1"/>
        <v>0</v>
      </c>
    </row>
    <row r="67" spans="1:5" ht="51.75" customHeight="1">
      <c r="A67" s="85" t="s">
        <v>248</v>
      </c>
      <c r="B67" s="25" t="s">
        <v>254</v>
      </c>
      <c r="C67" s="26">
        <v>1.2</v>
      </c>
      <c r="D67" s="26">
        <v>0.3</v>
      </c>
      <c r="E67" s="26">
        <f t="shared" si="1"/>
        <v>25</v>
      </c>
    </row>
    <row r="68" spans="1:5" ht="29.25" customHeight="1">
      <c r="A68" s="82" t="s">
        <v>249</v>
      </c>
      <c r="B68" s="24" t="s">
        <v>23</v>
      </c>
      <c r="C68" s="23">
        <f>C70+C69</f>
        <v>4007.7999999999997</v>
      </c>
      <c r="D68" s="23">
        <f>D70+D69</f>
        <v>81</v>
      </c>
      <c r="E68" s="23">
        <f t="shared" si="1"/>
        <v>2.0210589350766006</v>
      </c>
    </row>
    <row r="69" spans="1:5" ht="22.5" customHeight="1">
      <c r="A69" s="85" t="s">
        <v>261</v>
      </c>
      <c r="B69" s="25" t="s">
        <v>194</v>
      </c>
      <c r="C69" s="26">
        <v>328.6</v>
      </c>
      <c r="D69" s="26">
        <v>80</v>
      </c>
      <c r="E69" s="26">
        <f t="shared" si="1"/>
        <v>24.345709068776628</v>
      </c>
    </row>
    <row r="70" spans="1:5" ht="39.75" customHeight="1">
      <c r="A70" s="85" t="s">
        <v>256</v>
      </c>
      <c r="B70" s="25" t="s">
        <v>182</v>
      </c>
      <c r="C70" s="26">
        <v>3679.2</v>
      </c>
      <c r="D70" s="26">
        <v>1</v>
      </c>
      <c r="E70" s="26">
        <f t="shared" si="1"/>
        <v>0.02717982170036965</v>
      </c>
    </row>
    <row r="71" spans="1:5" ht="34.5" customHeight="1">
      <c r="A71" s="82" t="s">
        <v>257</v>
      </c>
      <c r="B71" s="24" t="s">
        <v>16</v>
      </c>
      <c r="C71" s="23">
        <f>SUM(C72:C74)</f>
        <v>10216.4</v>
      </c>
      <c r="D71" s="23">
        <f>SUM(D72:D74)</f>
        <v>2229.6</v>
      </c>
      <c r="E71" s="23">
        <f t="shared" si="1"/>
        <v>21.82373438784699</v>
      </c>
    </row>
    <row r="72" spans="1:5" ht="31.5" customHeight="1">
      <c r="A72" s="85" t="s">
        <v>267</v>
      </c>
      <c r="B72" s="25" t="s">
        <v>22</v>
      </c>
      <c r="C72" s="26">
        <v>1130</v>
      </c>
      <c r="D72" s="26">
        <v>110.5</v>
      </c>
      <c r="E72" s="26">
        <f t="shared" si="1"/>
        <v>9.778761061946902</v>
      </c>
    </row>
    <row r="73" spans="1:5" ht="28.5" customHeight="1">
      <c r="A73" s="85" t="s">
        <v>258</v>
      </c>
      <c r="B73" s="25" t="s">
        <v>21</v>
      </c>
      <c r="C73" s="26">
        <v>4961</v>
      </c>
      <c r="D73" s="26">
        <v>137.4</v>
      </c>
      <c r="E73" s="26">
        <f t="shared" si="1"/>
        <v>2.769602902640597</v>
      </c>
    </row>
    <row r="74" spans="1:5" ht="34.5" customHeight="1">
      <c r="A74" s="85" t="s">
        <v>262</v>
      </c>
      <c r="B74" s="46" t="s">
        <v>107</v>
      </c>
      <c r="C74" s="26">
        <v>4125.4</v>
      </c>
      <c r="D74" s="26">
        <v>1981.7</v>
      </c>
      <c r="E74" s="26">
        <f t="shared" si="1"/>
        <v>48.03655403112426</v>
      </c>
    </row>
    <row r="75" spans="1:5" ht="30" customHeight="1">
      <c r="A75" s="82" t="s">
        <v>255</v>
      </c>
      <c r="B75" s="24" t="s">
        <v>17</v>
      </c>
      <c r="C75" s="23">
        <f>SUM(C76:C76)</f>
        <v>36</v>
      </c>
      <c r="D75" s="23">
        <f>SUM(D76:D76)</f>
        <v>0</v>
      </c>
      <c r="E75" s="23">
        <f t="shared" si="1"/>
        <v>0</v>
      </c>
    </row>
    <row r="76" spans="1:5" ht="33" customHeight="1">
      <c r="A76" s="85" t="s">
        <v>259</v>
      </c>
      <c r="B76" s="25" t="s">
        <v>28</v>
      </c>
      <c r="C76" s="26">
        <v>36</v>
      </c>
      <c r="D76" s="26">
        <v>0</v>
      </c>
      <c r="E76" s="26">
        <f t="shared" si="1"/>
        <v>0</v>
      </c>
    </row>
    <row r="77" spans="1:5" ht="24.75" customHeight="1">
      <c r="A77" s="82" t="s">
        <v>263</v>
      </c>
      <c r="B77" s="24" t="s">
        <v>119</v>
      </c>
      <c r="C77" s="23">
        <f>C78</f>
        <v>5924.1</v>
      </c>
      <c r="D77" s="23">
        <f>D78</f>
        <v>1952.6</v>
      </c>
      <c r="E77" s="23">
        <f t="shared" si="1"/>
        <v>32.96028088654816</v>
      </c>
    </row>
    <row r="78" spans="1:5" ht="29.25" customHeight="1">
      <c r="A78" s="85" t="s">
        <v>264</v>
      </c>
      <c r="B78" s="25" t="s">
        <v>18</v>
      </c>
      <c r="C78" s="26">
        <v>5924.1</v>
      </c>
      <c r="D78" s="26">
        <v>1952.6</v>
      </c>
      <c r="E78" s="26">
        <f t="shared" si="1"/>
        <v>32.96028088654816</v>
      </c>
    </row>
    <row r="79" spans="1:5" ht="30" customHeight="1">
      <c r="A79" s="82">
        <v>1000</v>
      </c>
      <c r="B79" s="24" t="s">
        <v>29</v>
      </c>
      <c r="C79" s="23">
        <f>C80+C81</f>
        <v>460</v>
      </c>
      <c r="D79" s="23">
        <f>D80+D81</f>
        <v>61.4</v>
      </c>
      <c r="E79" s="23">
        <f t="shared" si="1"/>
        <v>13.347826086956522</v>
      </c>
    </row>
    <row r="80" spans="1:5" ht="24.75" customHeight="1">
      <c r="A80" s="85">
        <v>1001</v>
      </c>
      <c r="B80" s="25" t="s">
        <v>103</v>
      </c>
      <c r="C80" s="26">
        <v>210</v>
      </c>
      <c r="D80" s="26">
        <v>51.4</v>
      </c>
      <c r="E80" s="26">
        <f t="shared" si="1"/>
        <v>24.476190476190478</v>
      </c>
    </row>
    <row r="81" spans="1:5" ht="28.5" customHeight="1">
      <c r="A81" s="85">
        <v>1003</v>
      </c>
      <c r="B81" s="46" t="s">
        <v>30</v>
      </c>
      <c r="C81" s="26">
        <v>250</v>
      </c>
      <c r="D81" s="26">
        <v>10</v>
      </c>
      <c r="E81" s="26">
        <f t="shared" si="1"/>
        <v>4</v>
      </c>
    </row>
    <row r="82" spans="1:5" ht="30" customHeight="1">
      <c r="A82" s="82">
        <v>1100</v>
      </c>
      <c r="B82" s="24" t="s">
        <v>36</v>
      </c>
      <c r="C82" s="23">
        <f>C83</f>
        <v>50</v>
      </c>
      <c r="D82" s="23">
        <f>D83</f>
        <v>5</v>
      </c>
      <c r="E82" s="23">
        <f t="shared" si="1"/>
        <v>10</v>
      </c>
    </row>
    <row r="83" spans="1:5" ht="24" customHeight="1">
      <c r="A83" s="85">
        <v>1101</v>
      </c>
      <c r="B83" s="25" t="s">
        <v>120</v>
      </c>
      <c r="C83" s="26">
        <v>50</v>
      </c>
      <c r="D83" s="26">
        <v>5</v>
      </c>
      <c r="E83" s="26">
        <f t="shared" si="1"/>
        <v>10</v>
      </c>
    </row>
    <row r="84" spans="1:5" ht="24" customHeight="1">
      <c r="A84" s="82">
        <v>1200</v>
      </c>
      <c r="B84" s="24" t="s">
        <v>121</v>
      </c>
      <c r="C84" s="23">
        <f>C85</f>
        <v>50</v>
      </c>
      <c r="D84" s="23">
        <f>D85</f>
        <v>3.6</v>
      </c>
      <c r="E84" s="23">
        <f t="shared" si="1"/>
        <v>7.200000000000001</v>
      </c>
    </row>
    <row r="85" spans="1:5" ht="22.5" customHeight="1">
      <c r="A85" s="85">
        <v>1202</v>
      </c>
      <c r="B85" s="25" t="s">
        <v>122</v>
      </c>
      <c r="C85" s="26">
        <v>50</v>
      </c>
      <c r="D85" s="26">
        <v>3.6</v>
      </c>
      <c r="E85" s="26">
        <f t="shared" si="1"/>
        <v>7.200000000000001</v>
      </c>
    </row>
    <row r="86" spans="1:5" ht="22.5" customHeight="1">
      <c r="A86" s="20"/>
      <c r="B86" s="21" t="s">
        <v>19</v>
      </c>
      <c r="C86" s="23">
        <f>C84+C82+C77+C75+C71+C68+C65+C63+C57+C79</f>
        <v>24625</v>
      </c>
      <c r="D86" s="23">
        <f>D84+D82+D77+D75+D71+D68+D65+D63+D57+D79</f>
        <v>5148.5999999999985</v>
      </c>
      <c r="E86" s="23">
        <f t="shared" si="1"/>
        <v>20.908020304568524</v>
      </c>
    </row>
    <row r="87" spans="1:5" ht="47.25">
      <c r="A87" s="82" t="s">
        <v>266</v>
      </c>
      <c r="B87" s="31" t="s">
        <v>72</v>
      </c>
      <c r="C87" s="32">
        <f>C55-C86</f>
        <v>-12224.4</v>
      </c>
      <c r="D87" s="32">
        <f>D55-D86</f>
        <v>-2979.4999999999986</v>
      </c>
      <c r="E87" s="33"/>
    </row>
    <row r="88" spans="1:5" ht="31.5">
      <c r="A88" s="82" t="s">
        <v>265</v>
      </c>
      <c r="B88" s="31" t="s">
        <v>73</v>
      </c>
      <c r="C88" s="32">
        <v>11591.5</v>
      </c>
      <c r="D88" s="32">
        <f>-D87</f>
        <v>2979.4999999999986</v>
      </c>
      <c r="E88" s="33"/>
    </row>
    <row r="89" spans="1:5" ht="15.75">
      <c r="A89" s="34"/>
      <c r="B89" s="31" t="s">
        <v>74</v>
      </c>
      <c r="C89" s="32">
        <f>C88</f>
        <v>11591.5</v>
      </c>
      <c r="D89" s="32">
        <f>D88</f>
        <v>2979.4999999999986</v>
      </c>
      <c r="E89" s="33"/>
    </row>
    <row r="90" spans="1:5" ht="15">
      <c r="A90" s="36"/>
      <c r="B90" s="19"/>
      <c r="C90" s="19"/>
      <c r="D90" s="19"/>
      <c r="E90" s="19"/>
    </row>
    <row r="91" spans="1:5" ht="15">
      <c r="A91" s="36"/>
      <c r="B91" s="19"/>
      <c r="C91" s="19"/>
      <c r="D91" s="19"/>
      <c r="E91" s="19"/>
    </row>
  </sheetData>
  <sheetProtection/>
  <mergeCells count="5">
    <mergeCell ref="C1:E1"/>
    <mergeCell ref="A6:E6"/>
    <mergeCell ref="A7:E7"/>
    <mergeCell ref="C3:E3"/>
    <mergeCell ref="A56:E56"/>
  </mergeCells>
  <printOptions/>
  <pageMargins left="0.61" right="0.25" top="0.35" bottom="0.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68</v>
      </c>
      <c r="D3" s="109"/>
      <c r="E3" s="109"/>
    </row>
    <row r="6" spans="1:5" ht="15.75">
      <c r="A6" s="108" t="s">
        <v>85</v>
      </c>
      <c r="B6" s="108"/>
      <c r="C6" s="108"/>
      <c r="D6" s="108"/>
      <c r="E6" s="108"/>
    </row>
    <row r="7" spans="1:5" ht="15.75">
      <c r="A7" s="108" t="s">
        <v>273</v>
      </c>
      <c r="B7" s="108"/>
      <c r="C7" s="108"/>
      <c r="D7" s="108"/>
      <c r="E7" s="108"/>
    </row>
    <row r="8" ht="15.75">
      <c r="E8" s="37" t="s">
        <v>83</v>
      </c>
    </row>
    <row r="9" spans="1:6" ht="90.7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24</v>
      </c>
      <c r="B11" s="38" t="s">
        <v>108</v>
      </c>
      <c r="C11" s="23">
        <f>C35</f>
        <v>2240.7</v>
      </c>
      <c r="D11" s="23">
        <f>D35</f>
        <v>905.4999999999999</v>
      </c>
      <c r="E11" s="23">
        <f aca="true" t="shared" si="0" ref="E11:E48">D11/C11*100</f>
        <v>40.41147855580845</v>
      </c>
      <c r="F11" s="6"/>
    </row>
    <row r="12" spans="1:6" ht="15.75">
      <c r="A12" s="21" t="s">
        <v>0</v>
      </c>
      <c r="B12" s="24" t="s">
        <v>38</v>
      </c>
      <c r="C12" s="23">
        <f>C13</f>
        <v>230</v>
      </c>
      <c r="D12" s="23">
        <f>D13</f>
        <v>43.3</v>
      </c>
      <c r="E12" s="23">
        <f t="shared" si="0"/>
        <v>18.82608695652174</v>
      </c>
      <c r="F12" s="6"/>
    </row>
    <row r="13" spans="1:6" ht="21" customHeight="1">
      <c r="A13" s="20" t="s">
        <v>1</v>
      </c>
      <c r="B13" s="25" t="s">
        <v>2</v>
      </c>
      <c r="C13" s="26">
        <v>230</v>
      </c>
      <c r="D13" s="26">
        <v>43.3</v>
      </c>
      <c r="E13" s="26">
        <f t="shared" si="0"/>
        <v>18.82608695652174</v>
      </c>
      <c r="F13" s="7"/>
    </row>
    <row r="14" spans="1:6" ht="33.75" customHeight="1">
      <c r="A14" s="21" t="s">
        <v>168</v>
      </c>
      <c r="B14" s="24" t="s">
        <v>169</v>
      </c>
      <c r="C14" s="23">
        <f>C15+C16+C17+C18</f>
        <v>423.29999999999995</v>
      </c>
      <c r="D14" s="23">
        <f>D15+D16+D17+D18</f>
        <v>114.29999999999998</v>
      </c>
      <c r="E14" s="33">
        <f t="shared" si="0"/>
        <v>27.002126151665486</v>
      </c>
      <c r="F14" s="7"/>
    </row>
    <row r="15" spans="1:6" ht="132.75" customHeight="1">
      <c r="A15" s="34" t="s">
        <v>170</v>
      </c>
      <c r="B15" s="73" t="s">
        <v>174</v>
      </c>
      <c r="C15" s="60">
        <v>153.5</v>
      </c>
      <c r="D15" s="60">
        <v>50.2</v>
      </c>
      <c r="E15" s="45">
        <f t="shared" si="0"/>
        <v>32.703583061889255</v>
      </c>
      <c r="F15" s="7"/>
    </row>
    <row r="16" spans="1:6" ht="112.5" customHeight="1">
      <c r="A16" s="34" t="s">
        <v>171</v>
      </c>
      <c r="B16" s="74" t="s">
        <v>175</v>
      </c>
      <c r="C16" s="60">
        <v>1.1</v>
      </c>
      <c r="D16" s="60">
        <v>0.4</v>
      </c>
      <c r="E16" s="45">
        <f t="shared" si="0"/>
        <v>36.36363636363637</v>
      </c>
      <c r="F16" s="7"/>
    </row>
    <row r="17" spans="1:6" ht="130.5" customHeight="1">
      <c r="A17" s="34" t="s">
        <v>172</v>
      </c>
      <c r="B17" s="49" t="s">
        <v>176</v>
      </c>
      <c r="C17" s="60">
        <v>297.2</v>
      </c>
      <c r="D17" s="60">
        <v>73.6</v>
      </c>
      <c r="E17" s="45">
        <f t="shared" si="0"/>
        <v>24.764468371467025</v>
      </c>
      <c r="F17" s="7"/>
    </row>
    <row r="18" spans="1:6" ht="123.75" customHeight="1">
      <c r="A18" s="34" t="s">
        <v>173</v>
      </c>
      <c r="B18" s="49" t="s">
        <v>177</v>
      </c>
      <c r="C18" s="60">
        <v>-28.5</v>
      </c>
      <c r="D18" s="60">
        <v>-9.9</v>
      </c>
      <c r="E18" s="45">
        <f t="shared" si="0"/>
        <v>34.73684210526316</v>
      </c>
      <c r="F18" s="7"/>
    </row>
    <row r="19" spans="1:6" ht="19.5" customHeight="1">
      <c r="A19" s="21" t="s">
        <v>3</v>
      </c>
      <c r="B19" s="24" t="s">
        <v>39</v>
      </c>
      <c r="C19" s="23">
        <f>C20</f>
        <v>830</v>
      </c>
      <c r="D19" s="23">
        <f>D20</f>
        <v>730.6</v>
      </c>
      <c r="E19" s="23">
        <f t="shared" si="0"/>
        <v>88.02409638554217</v>
      </c>
      <c r="F19" s="6"/>
    </row>
    <row r="20" spans="1:6" ht="32.25" customHeight="1">
      <c r="A20" s="20" t="s">
        <v>5</v>
      </c>
      <c r="B20" s="25" t="s">
        <v>6</v>
      </c>
      <c r="C20" s="26">
        <v>830</v>
      </c>
      <c r="D20" s="26">
        <v>730.6</v>
      </c>
      <c r="E20" s="45">
        <f t="shared" si="0"/>
        <v>88.02409638554217</v>
      </c>
      <c r="F20" s="4"/>
    </row>
    <row r="21" spans="1:6" ht="21.75" customHeight="1">
      <c r="A21" s="21" t="s">
        <v>7</v>
      </c>
      <c r="B21" s="24" t="s">
        <v>42</v>
      </c>
      <c r="C21" s="23">
        <f>C22+C23</f>
        <v>757.4</v>
      </c>
      <c r="D21" s="23">
        <f>D22+D23</f>
        <v>17.3</v>
      </c>
      <c r="E21" s="23">
        <f t="shared" si="0"/>
        <v>2.2841299181410086</v>
      </c>
      <c r="F21" s="4"/>
    </row>
    <row r="22" spans="1:6" ht="30" customHeight="1">
      <c r="A22" s="20" t="s">
        <v>9</v>
      </c>
      <c r="B22" s="25" t="s">
        <v>44</v>
      </c>
      <c r="C22" s="26">
        <v>22</v>
      </c>
      <c r="D22" s="26">
        <v>2.7</v>
      </c>
      <c r="E22" s="26">
        <f t="shared" si="0"/>
        <v>12.272727272727273</v>
      </c>
      <c r="F22" s="4"/>
    </row>
    <row r="23" spans="1:6" ht="24.75" customHeight="1">
      <c r="A23" s="20" t="s">
        <v>84</v>
      </c>
      <c r="B23" s="25" t="s">
        <v>46</v>
      </c>
      <c r="C23" s="26">
        <v>735.4</v>
      </c>
      <c r="D23" s="26">
        <v>14.6</v>
      </c>
      <c r="E23" s="26">
        <f t="shared" si="0"/>
        <v>1.9853141147674735</v>
      </c>
      <c r="F23" s="6"/>
    </row>
    <row r="24" spans="1:6" ht="65.25" customHeight="1">
      <c r="A24" s="21" t="s">
        <v>111</v>
      </c>
      <c r="B24" s="24" t="s">
        <v>66</v>
      </c>
      <c r="C24" s="23"/>
      <c r="D24" s="23">
        <v>0</v>
      </c>
      <c r="E24" s="23"/>
      <c r="F24" s="6"/>
    </row>
    <row r="25" spans="1:6" ht="66.75" customHeight="1">
      <c r="A25" s="21" t="s">
        <v>13</v>
      </c>
      <c r="B25" s="24" t="s">
        <v>48</v>
      </c>
      <c r="C25" s="23">
        <f>C26</f>
        <v>0</v>
      </c>
      <c r="D25" s="23">
        <f>D26</f>
        <v>0</v>
      </c>
      <c r="E25" s="23"/>
      <c r="F25" s="4"/>
    </row>
    <row r="26" spans="1:6" ht="131.25" customHeight="1">
      <c r="A26" s="20" t="s">
        <v>144</v>
      </c>
      <c r="B26" s="25" t="s">
        <v>211</v>
      </c>
      <c r="C26" s="26"/>
      <c r="D26" s="26"/>
      <c r="E26" s="26"/>
      <c r="F26" s="4"/>
    </row>
    <row r="27" spans="1:6" ht="48.75" customHeight="1">
      <c r="A27" s="38" t="s">
        <v>113</v>
      </c>
      <c r="B27" s="24" t="s">
        <v>181</v>
      </c>
      <c r="C27" s="23">
        <f>C28</f>
        <v>0</v>
      </c>
      <c r="D27" s="23">
        <f>D28</f>
        <v>0</v>
      </c>
      <c r="E27" s="23"/>
      <c r="F27" s="4"/>
    </row>
    <row r="28" spans="1:6" ht="53.25" customHeight="1">
      <c r="A28" s="28" t="s">
        <v>179</v>
      </c>
      <c r="B28" s="25" t="s">
        <v>180</v>
      </c>
      <c r="C28" s="26"/>
      <c r="D28" s="26"/>
      <c r="E28" s="26"/>
      <c r="F28" s="4"/>
    </row>
    <row r="29" spans="1:6" ht="53.25" customHeight="1">
      <c r="A29" s="21" t="s">
        <v>52</v>
      </c>
      <c r="B29" s="24" t="s">
        <v>53</v>
      </c>
      <c r="C29" s="23">
        <f>C30</f>
        <v>0</v>
      </c>
      <c r="D29" s="23">
        <f>D30</f>
        <v>0</v>
      </c>
      <c r="E29" s="45"/>
      <c r="F29" s="4"/>
    </row>
    <row r="30" spans="1:6" ht="87.75" customHeight="1">
      <c r="A30" s="20" t="s">
        <v>132</v>
      </c>
      <c r="B30" s="25" t="s">
        <v>54</v>
      </c>
      <c r="C30" s="26"/>
      <c r="D30" s="34"/>
      <c r="E30" s="45"/>
      <c r="F30" s="4"/>
    </row>
    <row r="31" spans="1:6" ht="42.75" customHeight="1">
      <c r="A31" s="21" t="s">
        <v>153</v>
      </c>
      <c r="B31" s="24" t="s">
        <v>149</v>
      </c>
      <c r="C31" s="23">
        <f>C32</f>
        <v>0</v>
      </c>
      <c r="D31" s="23">
        <f>D32</f>
        <v>0</v>
      </c>
      <c r="E31" s="33"/>
      <c r="F31" s="4"/>
    </row>
    <row r="32" spans="1:6" ht="78.75" customHeight="1">
      <c r="A32" s="20" t="s">
        <v>154</v>
      </c>
      <c r="B32" s="25" t="s">
        <v>155</v>
      </c>
      <c r="C32" s="26"/>
      <c r="D32" s="34"/>
      <c r="E32" s="45"/>
      <c r="F32" s="4"/>
    </row>
    <row r="33" spans="1:6" ht="40.5" customHeight="1">
      <c r="A33" s="38" t="s">
        <v>109</v>
      </c>
      <c r="B33" s="24" t="s">
        <v>64</v>
      </c>
      <c r="C33" s="23">
        <f>C34</f>
        <v>0</v>
      </c>
      <c r="D33" s="21">
        <f>D34</f>
        <v>0</v>
      </c>
      <c r="E33" s="33"/>
      <c r="F33" s="4"/>
    </row>
    <row r="34" spans="1:6" ht="50.25" customHeight="1">
      <c r="A34" s="50" t="s">
        <v>110</v>
      </c>
      <c r="B34" s="28" t="s">
        <v>65</v>
      </c>
      <c r="C34" s="26"/>
      <c r="D34" s="34"/>
      <c r="E34" s="45"/>
      <c r="F34" s="4"/>
    </row>
    <row r="35" spans="1:6" ht="20.25" customHeight="1">
      <c r="A35" s="21"/>
      <c r="B35" s="24" t="s">
        <v>55</v>
      </c>
      <c r="C35" s="23">
        <f>C12+C19+C21+C25+C29+C31+C33+C14+C27</f>
        <v>2240.7</v>
      </c>
      <c r="D35" s="23">
        <f>D12+D19+D21+D25+D29+D31+D33+D14+D27</f>
        <v>905.4999999999999</v>
      </c>
      <c r="E35" s="23">
        <f t="shared" si="0"/>
        <v>40.41147855580845</v>
      </c>
      <c r="F35" s="8"/>
    </row>
    <row r="36" spans="1:6" ht="23.25" customHeight="1">
      <c r="A36" s="21" t="s">
        <v>56</v>
      </c>
      <c r="B36" s="24" t="s">
        <v>57</v>
      </c>
      <c r="C36" s="23">
        <f>C37+C39+C42+C45+C47</f>
        <v>3081.2</v>
      </c>
      <c r="D36" s="23">
        <f>D37+D39+D42+D45+D47</f>
        <v>252.10000000000002</v>
      </c>
      <c r="E36" s="23">
        <f t="shared" si="0"/>
        <v>8.18187719070492</v>
      </c>
      <c r="F36" s="8"/>
    </row>
    <row r="37" spans="1:6" ht="52.5" customHeight="1">
      <c r="A37" s="43" t="s">
        <v>230</v>
      </c>
      <c r="B37" s="24" t="s">
        <v>58</v>
      </c>
      <c r="C37" s="23">
        <f>C38</f>
        <v>957</v>
      </c>
      <c r="D37" s="23">
        <f>D38</f>
        <v>239.3</v>
      </c>
      <c r="E37" s="23">
        <f t="shared" si="0"/>
        <v>25.005224660397076</v>
      </c>
      <c r="F37" s="8"/>
    </row>
    <row r="38" spans="1:6" ht="54" customHeight="1">
      <c r="A38" s="34" t="s">
        <v>213</v>
      </c>
      <c r="B38" s="25" t="s">
        <v>59</v>
      </c>
      <c r="C38" s="26">
        <v>957</v>
      </c>
      <c r="D38" s="26">
        <v>239.3</v>
      </c>
      <c r="E38" s="26">
        <f t="shared" si="0"/>
        <v>25.005224660397076</v>
      </c>
      <c r="F38" s="8"/>
    </row>
    <row r="39" spans="1:6" ht="53.25" customHeight="1">
      <c r="A39" s="21" t="s">
        <v>235</v>
      </c>
      <c r="B39" s="48" t="s">
        <v>185</v>
      </c>
      <c r="C39" s="23">
        <f>C40+C41</f>
        <v>0</v>
      </c>
      <c r="D39" s="23">
        <f>D40+D41</f>
        <v>0</v>
      </c>
      <c r="E39" s="23"/>
      <c r="F39" s="6"/>
    </row>
    <row r="40" spans="1:6" ht="31.5">
      <c r="A40" s="28" t="s">
        <v>214</v>
      </c>
      <c r="B40" s="25" t="s">
        <v>158</v>
      </c>
      <c r="C40" s="26"/>
      <c r="D40" s="26"/>
      <c r="E40" s="26"/>
      <c r="F40" s="6"/>
    </row>
    <row r="41" spans="1:6" ht="63">
      <c r="A41" s="28" t="s">
        <v>214</v>
      </c>
      <c r="B41" s="68" t="s">
        <v>157</v>
      </c>
      <c r="C41" s="26"/>
      <c r="D41" s="26"/>
      <c r="E41" s="26"/>
      <c r="F41" s="6"/>
    </row>
    <row r="42" spans="1:6" ht="47.25">
      <c r="A42" s="43" t="s">
        <v>227</v>
      </c>
      <c r="B42" s="48" t="s">
        <v>61</v>
      </c>
      <c r="C42" s="23">
        <f>C43+C44</f>
        <v>51.199999999999996</v>
      </c>
      <c r="D42" s="23">
        <f>D43+D44</f>
        <v>12.799999999999999</v>
      </c>
      <c r="E42" s="23">
        <f t="shared" si="0"/>
        <v>25</v>
      </c>
      <c r="F42" s="6"/>
    </row>
    <row r="43" spans="1:6" ht="90.75" customHeight="1">
      <c r="A43" s="34" t="s">
        <v>215</v>
      </c>
      <c r="B43" s="49" t="s">
        <v>130</v>
      </c>
      <c r="C43" s="26">
        <v>2.3</v>
      </c>
      <c r="D43" s="26">
        <v>0.6</v>
      </c>
      <c r="E43" s="26">
        <f t="shared" si="0"/>
        <v>26.08695652173913</v>
      </c>
      <c r="F43" s="6"/>
    </row>
    <row r="44" spans="1:6" ht="72" customHeight="1">
      <c r="A44" s="34" t="s">
        <v>232</v>
      </c>
      <c r="B44" s="49" t="s">
        <v>216</v>
      </c>
      <c r="C44" s="26">
        <v>48.9</v>
      </c>
      <c r="D44" s="26">
        <v>12.2</v>
      </c>
      <c r="E44" s="26">
        <f t="shared" si="0"/>
        <v>24.94887525562372</v>
      </c>
      <c r="F44" s="6"/>
    </row>
    <row r="45" spans="1:6" ht="37.5" customHeight="1">
      <c r="A45" s="21" t="s">
        <v>228</v>
      </c>
      <c r="B45" s="24" t="s">
        <v>31</v>
      </c>
      <c r="C45" s="23">
        <f>C46</f>
        <v>2073</v>
      </c>
      <c r="D45" s="23">
        <f>D46</f>
        <v>0</v>
      </c>
      <c r="E45" s="23"/>
      <c r="F45" s="6"/>
    </row>
    <row r="46" spans="1:6" ht="66" customHeight="1">
      <c r="A46" s="20" t="s">
        <v>217</v>
      </c>
      <c r="B46" s="25" t="s">
        <v>78</v>
      </c>
      <c r="C46" s="26">
        <v>2073</v>
      </c>
      <c r="D46" s="26">
        <v>0</v>
      </c>
      <c r="E46" s="26"/>
      <c r="F46" s="6"/>
    </row>
    <row r="47" spans="1:6" ht="88.5" customHeight="1">
      <c r="A47" s="21" t="s">
        <v>115</v>
      </c>
      <c r="B47" s="29" t="s">
        <v>116</v>
      </c>
      <c r="C47" s="23"/>
      <c r="D47" s="23"/>
      <c r="E47" s="33"/>
      <c r="F47" s="6"/>
    </row>
    <row r="48" spans="1:6" ht="21" customHeight="1">
      <c r="A48" s="24"/>
      <c r="B48" s="24" t="s">
        <v>76</v>
      </c>
      <c r="C48" s="23">
        <f>C35+C36</f>
        <v>5321.9</v>
      </c>
      <c r="D48" s="23">
        <f>D35+D36</f>
        <v>1157.6</v>
      </c>
      <c r="E48" s="23">
        <f t="shared" si="0"/>
        <v>21.751630056934555</v>
      </c>
      <c r="F48" s="6"/>
    </row>
    <row r="49" spans="1:6" ht="23.25" customHeight="1">
      <c r="A49" s="123" t="s">
        <v>67</v>
      </c>
      <c r="B49" s="124"/>
      <c r="C49" s="124"/>
      <c r="D49" s="124"/>
      <c r="E49" s="125"/>
      <c r="F49" s="6"/>
    </row>
    <row r="50" spans="1:5" ht="18.75" customHeight="1">
      <c r="A50" s="82" t="s">
        <v>239</v>
      </c>
      <c r="B50" s="24" t="s">
        <v>14</v>
      </c>
      <c r="C50" s="23">
        <f>SUM(C51:C55)</f>
        <v>2116.2</v>
      </c>
      <c r="D50" s="23">
        <f>SUM(D51:D55)</f>
        <v>475.70000000000005</v>
      </c>
      <c r="E50" s="23">
        <f aca="true" t="shared" si="1" ref="E50:E75">D50/C50*100</f>
        <v>22.478971741801345</v>
      </c>
    </row>
    <row r="51" spans="1:5" ht="70.5" customHeight="1">
      <c r="A51" s="85" t="s">
        <v>240</v>
      </c>
      <c r="B51" s="25" t="s">
        <v>35</v>
      </c>
      <c r="C51" s="26">
        <v>645</v>
      </c>
      <c r="D51" s="26">
        <v>137.6</v>
      </c>
      <c r="E51" s="26">
        <f t="shared" si="1"/>
        <v>21.333333333333332</v>
      </c>
    </row>
    <row r="52" spans="1:5" ht="96" customHeight="1">
      <c r="A52" s="85" t="s">
        <v>241</v>
      </c>
      <c r="B52" s="25" t="s">
        <v>123</v>
      </c>
      <c r="C52" s="26">
        <v>1337.7</v>
      </c>
      <c r="D52" s="26">
        <v>313.6</v>
      </c>
      <c r="E52" s="26">
        <f t="shared" si="1"/>
        <v>23.44322344322344</v>
      </c>
    </row>
    <row r="53" spans="1:5" ht="31.5" customHeight="1">
      <c r="A53" s="85" t="s">
        <v>280</v>
      </c>
      <c r="B53" s="25" t="s">
        <v>289</v>
      </c>
      <c r="C53" s="26">
        <v>31.5</v>
      </c>
      <c r="D53" s="26">
        <v>0</v>
      </c>
      <c r="E53" s="26">
        <f t="shared" si="1"/>
        <v>0</v>
      </c>
    </row>
    <row r="54" spans="1:5" ht="24" customHeight="1">
      <c r="A54" s="85" t="s">
        <v>242</v>
      </c>
      <c r="B54" s="25" t="s">
        <v>104</v>
      </c>
      <c r="C54" s="26">
        <v>2.6</v>
      </c>
      <c r="D54" s="26">
        <v>0</v>
      </c>
      <c r="E54" s="26">
        <f t="shared" si="1"/>
        <v>0</v>
      </c>
    </row>
    <row r="55" spans="1:5" ht="41.25" customHeight="1">
      <c r="A55" s="85" t="s">
        <v>243</v>
      </c>
      <c r="B55" s="25" t="s">
        <v>105</v>
      </c>
      <c r="C55" s="26">
        <v>99.4</v>
      </c>
      <c r="D55" s="26">
        <v>24.5</v>
      </c>
      <c r="E55" s="26">
        <f t="shared" si="1"/>
        <v>24.64788732394366</v>
      </c>
    </row>
    <row r="56" spans="1:5" ht="24" customHeight="1">
      <c r="A56" s="82" t="s">
        <v>244</v>
      </c>
      <c r="B56" s="24" t="s">
        <v>15</v>
      </c>
      <c r="C56" s="23">
        <f>C57</f>
        <v>48.9</v>
      </c>
      <c r="D56" s="23">
        <f>D57</f>
        <v>10.8</v>
      </c>
      <c r="E56" s="23">
        <f t="shared" si="1"/>
        <v>22.08588957055215</v>
      </c>
    </row>
    <row r="57" spans="1:5" ht="33.75" customHeight="1">
      <c r="A57" s="85" t="s">
        <v>245</v>
      </c>
      <c r="B57" s="25" t="s">
        <v>27</v>
      </c>
      <c r="C57" s="95">
        <v>48.9</v>
      </c>
      <c r="D57" s="95">
        <v>10.8</v>
      </c>
      <c r="E57" s="26">
        <f t="shared" si="1"/>
        <v>22.08588957055215</v>
      </c>
    </row>
    <row r="58" spans="1:5" ht="55.5" customHeight="1">
      <c r="A58" s="82" t="s">
        <v>246</v>
      </c>
      <c r="B58" s="24" t="s">
        <v>136</v>
      </c>
      <c r="C58" s="23">
        <f>SUM(C59:C60)</f>
        <v>40.8</v>
      </c>
      <c r="D58" s="23">
        <f>SUM(D59:D60)</f>
        <v>0.2</v>
      </c>
      <c r="E58" s="23">
        <f t="shared" si="1"/>
        <v>0.49019607843137264</v>
      </c>
    </row>
    <row r="59" spans="1:5" ht="44.25" customHeight="1">
      <c r="A59" s="85" t="s">
        <v>247</v>
      </c>
      <c r="B59" s="25" t="s">
        <v>137</v>
      </c>
      <c r="C59" s="26">
        <v>40</v>
      </c>
      <c r="D59" s="26">
        <v>0</v>
      </c>
      <c r="E59" s="26">
        <f t="shared" si="1"/>
        <v>0</v>
      </c>
    </row>
    <row r="60" spans="1:5" ht="51.75" customHeight="1">
      <c r="A60" s="85" t="s">
        <v>248</v>
      </c>
      <c r="B60" s="25" t="s">
        <v>254</v>
      </c>
      <c r="C60" s="26">
        <v>0.8</v>
      </c>
      <c r="D60" s="26">
        <v>0.2</v>
      </c>
      <c r="E60" s="26">
        <f t="shared" si="1"/>
        <v>25</v>
      </c>
    </row>
    <row r="61" spans="1:5" ht="27" customHeight="1">
      <c r="A61" s="82" t="s">
        <v>249</v>
      </c>
      <c r="B61" s="24" t="s">
        <v>23</v>
      </c>
      <c r="C61" s="23">
        <f>C62</f>
        <v>517</v>
      </c>
      <c r="D61" s="23">
        <f>D62</f>
        <v>43.7</v>
      </c>
      <c r="E61" s="26">
        <f t="shared" si="1"/>
        <v>8.452611218568666</v>
      </c>
    </row>
    <row r="62" spans="1:5" ht="42.75" customHeight="1">
      <c r="A62" s="85" t="s">
        <v>256</v>
      </c>
      <c r="B62" s="25" t="s">
        <v>182</v>
      </c>
      <c r="C62" s="26">
        <v>517</v>
      </c>
      <c r="D62" s="26">
        <v>43.7</v>
      </c>
      <c r="E62" s="23">
        <f t="shared" si="1"/>
        <v>8.452611218568666</v>
      </c>
    </row>
    <row r="63" spans="1:5" ht="34.5" customHeight="1">
      <c r="A63" s="82" t="s">
        <v>257</v>
      </c>
      <c r="B63" s="24" t="s">
        <v>16</v>
      </c>
      <c r="C63" s="23">
        <f>SUM(C64:C64)</f>
        <v>1032.8</v>
      </c>
      <c r="D63" s="23">
        <f>SUM(D64:D64)</f>
        <v>87.3</v>
      </c>
      <c r="E63" s="23">
        <f t="shared" si="1"/>
        <v>8.452749806351665</v>
      </c>
    </row>
    <row r="64" spans="1:5" ht="39" customHeight="1">
      <c r="A64" s="85" t="s">
        <v>258</v>
      </c>
      <c r="B64" s="25" t="s">
        <v>21</v>
      </c>
      <c r="C64" s="26">
        <v>1032.8</v>
      </c>
      <c r="D64" s="26">
        <v>87.3</v>
      </c>
      <c r="E64" s="26">
        <f t="shared" si="1"/>
        <v>8.452749806351665</v>
      </c>
    </row>
    <row r="65" spans="1:5" ht="25.5" customHeight="1">
      <c r="A65" s="82" t="s">
        <v>255</v>
      </c>
      <c r="B65" s="24" t="s">
        <v>17</v>
      </c>
      <c r="C65" s="23">
        <f>C66</f>
        <v>30</v>
      </c>
      <c r="D65" s="23">
        <f>D66</f>
        <v>0</v>
      </c>
      <c r="E65" s="23">
        <f t="shared" si="1"/>
        <v>0</v>
      </c>
    </row>
    <row r="66" spans="1:5" ht="40.5" customHeight="1">
      <c r="A66" s="85" t="s">
        <v>259</v>
      </c>
      <c r="B66" s="25" t="s">
        <v>28</v>
      </c>
      <c r="C66" s="26">
        <v>30</v>
      </c>
      <c r="D66" s="26">
        <v>0</v>
      </c>
      <c r="E66" s="26">
        <f t="shared" si="1"/>
        <v>0</v>
      </c>
    </row>
    <row r="67" spans="1:5" ht="29.25" customHeight="1">
      <c r="A67" s="82" t="s">
        <v>263</v>
      </c>
      <c r="B67" s="24" t="s">
        <v>152</v>
      </c>
      <c r="C67" s="23">
        <f>C68</f>
        <v>2045.9</v>
      </c>
      <c r="D67" s="23">
        <f>D68</f>
        <v>605</v>
      </c>
      <c r="E67" s="23">
        <f t="shared" si="1"/>
        <v>29.57133779754631</v>
      </c>
    </row>
    <row r="68" spans="1:5" ht="27.75" customHeight="1">
      <c r="A68" s="85" t="s">
        <v>264</v>
      </c>
      <c r="B68" s="25" t="s">
        <v>18</v>
      </c>
      <c r="C68" s="26">
        <v>2045.9</v>
      </c>
      <c r="D68" s="26">
        <v>605</v>
      </c>
      <c r="E68" s="26">
        <f t="shared" si="1"/>
        <v>29.57133779754631</v>
      </c>
    </row>
    <row r="69" spans="1:5" ht="27" customHeight="1">
      <c r="A69" s="82">
        <v>1000</v>
      </c>
      <c r="B69" s="24" t="s">
        <v>29</v>
      </c>
      <c r="C69" s="23">
        <f>C70</f>
        <v>24</v>
      </c>
      <c r="D69" s="23">
        <f>D70</f>
        <v>4</v>
      </c>
      <c r="E69" s="23">
        <f t="shared" si="1"/>
        <v>16.666666666666664</v>
      </c>
    </row>
    <row r="70" spans="1:5" ht="21.75" customHeight="1">
      <c r="A70" s="85">
        <v>1001</v>
      </c>
      <c r="B70" s="25" t="s">
        <v>103</v>
      </c>
      <c r="C70" s="95">
        <v>24</v>
      </c>
      <c r="D70" s="95">
        <v>4</v>
      </c>
      <c r="E70" s="26">
        <f t="shared" si="1"/>
        <v>16.666666666666664</v>
      </c>
    </row>
    <row r="71" spans="1:5" ht="27" customHeight="1">
      <c r="A71" s="82">
        <v>1100</v>
      </c>
      <c r="B71" s="24" t="s">
        <v>36</v>
      </c>
      <c r="C71" s="23">
        <f>C72</f>
        <v>20</v>
      </c>
      <c r="D71" s="23">
        <f>D72</f>
        <v>0</v>
      </c>
      <c r="E71" s="23">
        <f t="shared" si="1"/>
        <v>0</v>
      </c>
    </row>
    <row r="72" spans="1:5" ht="21.75" customHeight="1">
      <c r="A72" s="85">
        <v>1101</v>
      </c>
      <c r="B72" s="25" t="s">
        <v>120</v>
      </c>
      <c r="C72" s="26">
        <v>20</v>
      </c>
      <c r="D72" s="26">
        <v>0</v>
      </c>
      <c r="E72" s="26">
        <f t="shared" si="1"/>
        <v>0</v>
      </c>
    </row>
    <row r="73" spans="1:5" ht="21.75" customHeight="1">
      <c r="A73" s="82">
        <v>1200</v>
      </c>
      <c r="B73" s="24" t="s">
        <v>121</v>
      </c>
      <c r="C73" s="23">
        <f>C74</f>
        <v>10</v>
      </c>
      <c r="D73" s="23">
        <f>D74</f>
        <v>1</v>
      </c>
      <c r="E73" s="23">
        <f t="shared" si="1"/>
        <v>10</v>
      </c>
    </row>
    <row r="74" spans="1:5" ht="31.5" customHeight="1">
      <c r="A74" s="85">
        <v>1202</v>
      </c>
      <c r="B74" s="25" t="s">
        <v>122</v>
      </c>
      <c r="C74" s="26">
        <v>10</v>
      </c>
      <c r="D74" s="26">
        <v>1</v>
      </c>
      <c r="E74" s="26">
        <f t="shared" si="1"/>
        <v>10</v>
      </c>
    </row>
    <row r="75" spans="1:5" ht="21.75" customHeight="1">
      <c r="A75" s="85"/>
      <c r="B75" s="21" t="s">
        <v>19</v>
      </c>
      <c r="C75" s="23">
        <f>C73+C71+C67+C65+C63+C61+C58+C56+C50+C69</f>
        <v>5885.6</v>
      </c>
      <c r="D75" s="23">
        <f>D73+D71+D67+D65+D63+D61+D58+D56+D50+D69</f>
        <v>1227.7</v>
      </c>
      <c r="E75" s="23">
        <f t="shared" si="1"/>
        <v>20.859385619138234</v>
      </c>
    </row>
    <row r="76" spans="1:5" ht="47.25">
      <c r="A76" s="82" t="s">
        <v>266</v>
      </c>
      <c r="B76" s="31" t="s">
        <v>72</v>
      </c>
      <c r="C76" s="32">
        <f>C48-C75</f>
        <v>-563.7000000000007</v>
      </c>
      <c r="D76" s="32">
        <f>D48-D75</f>
        <v>-70.10000000000014</v>
      </c>
      <c r="E76" s="33"/>
    </row>
    <row r="77" spans="1:5" ht="31.5">
      <c r="A77" s="82" t="s">
        <v>265</v>
      </c>
      <c r="B77" s="31" t="s">
        <v>73</v>
      </c>
      <c r="C77" s="32">
        <v>563.7</v>
      </c>
      <c r="D77" s="32">
        <f>-D76</f>
        <v>70.10000000000014</v>
      </c>
      <c r="E77" s="33"/>
    </row>
    <row r="78" spans="1:5" ht="24" customHeight="1">
      <c r="A78" s="34"/>
      <c r="B78" s="31" t="s">
        <v>74</v>
      </c>
      <c r="C78" s="32">
        <v>563.7</v>
      </c>
      <c r="D78" s="32">
        <f>D77</f>
        <v>70.10000000000014</v>
      </c>
      <c r="E78" s="33"/>
    </row>
  </sheetData>
  <sheetProtection/>
  <mergeCells count="5">
    <mergeCell ref="C1:E1"/>
    <mergeCell ref="A6:E6"/>
    <mergeCell ref="A7:E7"/>
    <mergeCell ref="A49:E49"/>
    <mergeCell ref="C3:E3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="89" zoomScaleNormal="89" zoomScalePageLayoutView="0" workbookViewId="0" topLeftCell="A61">
      <selection activeCell="B68" sqref="B68"/>
    </sheetView>
  </sheetViews>
  <sheetFormatPr defaultColWidth="9.00390625" defaultRowHeight="12.75"/>
  <cols>
    <col min="1" max="1" width="28.875" style="0" customWidth="1"/>
    <col min="2" max="2" width="35.375" style="0" customWidth="1"/>
    <col min="3" max="3" width="9.625" style="0" customWidth="1"/>
    <col min="4" max="4" width="10.00390625" style="0" customWidth="1"/>
    <col min="5" max="5" width="9.125" style="0" customWidth="1"/>
  </cols>
  <sheetData>
    <row r="1" spans="1:5" ht="15.75">
      <c r="A1" s="19"/>
      <c r="B1" s="19"/>
      <c r="C1" s="126" t="s">
        <v>69</v>
      </c>
      <c r="D1" s="126"/>
      <c r="E1" s="126"/>
    </row>
    <row r="2" spans="1:5" ht="15">
      <c r="A2" s="19"/>
      <c r="B2" s="19"/>
      <c r="C2" s="19"/>
      <c r="D2" s="19"/>
      <c r="E2" s="19"/>
    </row>
    <row r="3" spans="1:5" ht="15">
      <c r="A3" s="19"/>
      <c r="B3" s="19"/>
      <c r="C3" s="119" t="s">
        <v>68</v>
      </c>
      <c r="D3" s="119"/>
      <c r="E3" s="119"/>
    </row>
    <row r="4" spans="1:5" ht="15">
      <c r="A4" s="19"/>
      <c r="B4" s="19"/>
      <c r="C4" s="19"/>
      <c r="D4" s="19"/>
      <c r="E4" s="19"/>
    </row>
    <row r="5" spans="1:5" ht="15">
      <c r="A5" s="19"/>
      <c r="B5" s="19"/>
      <c r="C5" s="19"/>
      <c r="D5" s="19"/>
      <c r="E5" s="19"/>
    </row>
    <row r="6" spans="1:5" ht="15.75">
      <c r="A6" s="118" t="s">
        <v>93</v>
      </c>
      <c r="B6" s="118"/>
      <c r="C6" s="118"/>
      <c r="D6" s="118"/>
      <c r="E6" s="118"/>
    </row>
    <row r="7" spans="1:5" ht="15.75">
      <c r="A7" s="108" t="s">
        <v>273</v>
      </c>
      <c r="B7" s="108"/>
      <c r="C7" s="108"/>
      <c r="D7" s="108"/>
      <c r="E7" s="108"/>
    </row>
    <row r="8" spans="1:5" ht="15.75">
      <c r="A8" s="19"/>
      <c r="B8" s="19"/>
      <c r="C8" s="19"/>
      <c r="D8" s="19"/>
      <c r="E8" s="35" t="s">
        <v>83</v>
      </c>
    </row>
    <row r="9" spans="1:5" ht="59.2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</row>
    <row r="10" spans="1:5" ht="33" customHeight="1">
      <c r="A10" s="21" t="s">
        <v>24</v>
      </c>
      <c r="B10" s="38" t="s">
        <v>108</v>
      </c>
      <c r="C10" s="23">
        <f>C31</f>
        <v>1460.9</v>
      </c>
      <c r="D10" s="23">
        <f>D31</f>
        <v>231.6</v>
      </c>
      <c r="E10" s="23">
        <f aca="true" t="shared" si="0" ref="E10:E17">D10/C10*100</f>
        <v>15.853241152714078</v>
      </c>
    </row>
    <row r="11" spans="1:5" ht="22.5" customHeight="1">
      <c r="A11" s="21" t="s">
        <v>0</v>
      </c>
      <c r="B11" s="24" t="s">
        <v>87</v>
      </c>
      <c r="C11" s="23">
        <f>C12</f>
        <v>220</v>
      </c>
      <c r="D11" s="23">
        <f>D12</f>
        <v>42.4</v>
      </c>
      <c r="E11" s="23">
        <f t="shared" si="0"/>
        <v>19.272727272727273</v>
      </c>
    </row>
    <row r="12" spans="1:5" ht="23.25" customHeight="1">
      <c r="A12" s="28" t="s">
        <v>1</v>
      </c>
      <c r="B12" s="25" t="s">
        <v>2</v>
      </c>
      <c r="C12" s="26">
        <v>220</v>
      </c>
      <c r="D12" s="26">
        <v>42.4</v>
      </c>
      <c r="E12" s="26">
        <f t="shared" si="0"/>
        <v>19.272727272727273</v>
      </c>
    </row>
    <row r="13" spans="1:5" ht="48.75" customHeight="1">
      <c r="A13" s="21" t="s">
        <v>168</v>
      </c>
      <c r="B13" s="24" t="s">
        <v>169</v>
      </c>
      <c r="C13" s="23">
        <f>C14+C15+C16+C17</f>
        <v>275.9</v>
      </c>
      <c r="D13" s="23">
        <f>D14+D15+D16+D17</f>
        <v>74.5</v>
      </c>
      <c r="E13" s="33">
        <f t="shared" si="0"/>
        <v>27.00253715114172</v>
      </c>
    </row>
    <row r="14" spans="1:5" ht="129.75" customHeight="1">
      <c r="A14" s="34" t="s">
        <v>170</v>
      </c>
      <c r="B14" s="73" t="s">
        <v>174</v>
      </c>
      <c r="C14" s="60">
        <v>100</v>
      </c>
      <c r="D14" s="60">
        <v>32.7</v>
      </c>
      <c r="E14" s="45">
        <f t="shared" si="0"/>
        <v>32.7</v>
      </c>
    </row>
    <row r="15" spans="1:5" ht="93" customHeight="1">
      <c r="A15" s="34" t="s">
        <v>171</v>
      </c>
      <c r="B15" s="74" t="s">
        <v>175</v>
      </c>
      <c r="C15" s="60">
        <v>0.7</v>
      </c>
      <c r="D15" s="60">
        <v>0.2</v>
      </c>
      <c r="E15" s="45">
        <f t="shared" si="0"/>
        <v>28.571428571428577</v>
      </c>
    </row>
    <row r="16" spans="1:5" ht="146.25" customHeight="1">
      <c r="A16" s="34" t="s">
        <v>172</v>
      </c>
      <c r="B16" s="49" t="s">
        <v>176</v>
      </c>
      <c r="C16" s="60">
        <v>193.8</v>
      </c>
      <c r="D16" s="60">
        <v>48</v>
      </c>
      <c r="E16" s="45">
        <f t="shared" si="0"/>
        <v>24.767801857585138</v>
      </c>
    </row>
    <row r="17" spans="1:5" ht="126.75" customHeight="1">
      <c r="A17" s="34" t="s">
        <v>173</v>
      </c>
      <c r="B17" s="49" t="s">
        <v>177</v>
      </c>
      <c r="C17" s="60">
        <v>-18.6</v>
      </c>
      <c r="D17" s="60">
        <v>-6.4</v>
      </c>
      <c r="E17" s="45">
        <f t="shared" si="0"/>
        <v>34.40860215053763</v>
      </c>
    </row>
    <row r="18" spans="1:5" ht="23.25" customHeight="1">
      <c r="A18" s="77" t="s">
        <v>3</v>
      </c>
      <c r="B18" s="77" t="s">
        <v>39</v>
      </c>
      <c r="C18" s="51">
        <f>C19</f>
        <v>150</v>
      </c>
      <c r="D18" s="21">
        <f>D19</f>
        <v>79.5</v>
      </c>
      <c r="E18" s="66"/>
    </row>
    <row r="19" spans="1:5" ht="33.75" customHeight="1">
      <c r="A19" s="71" t="s">
        <v>160</v>
      </c>
      <c r="B19" s="71" t="s">
        <v>6</v>
      </c>
      <c r="C19" s="20">
        <v>150</v>
      </c>
      <c r="D19" s="26">
        <v>79.5</v>
      </c>
      <c r="E19" s="26"/>
    </row>
    <row r="20" spans="1:5" ht="22.5" customHeight="1">
      <c r="A20" s="63" t="s">
        <v>7</v>
      </c>
      <c r="B20" s="72" t="s">
        <v>88</v>
      </c>
      <c r="C20" s="66">
        <f>C21+C22</f>
        <v>815</v>
      </c>
      <c r="D20" s="66">
        <f>D21+D22</f>
        <v>14.200000000000001</v>
      </c>
      <c r="E20" s="66">
        <f>D20/C20*100</f>
        <v>1.7423312883435584</v>
      </c>
    </row>
    <row r="21" spans="1:5" ht="35.25" customHeight="1">
      <c r="A21" s="28" t="s">
        <v>9</v>
      </c>
      <c r="B21" s="25" t="s">
        <v>10</v>
      </c>
      <c r="C21" s="26">
        <v>31</v>
      </c>
      <c r="D21" s="26">
        <v>0.3</v>
      </c>
      <c r="E21" s="26">
        <f>D21/C21*100</f>
        <v>0.967741935483871</v>
      </c>
    </row>
    <row r="22" spans="1:5" ht="20.25" customHeight="1">
      <c r="A22" s="28" t="s">
        <v>11</v>
      </c>
      <c r="B22" s="25" t="s">
        <v>12</v>
      </c>
      <c r="C22" s="26">
        <v>784</v>
      </c>
      <c r="D22" s="26">
        <v>13.9</v>
      </c>
      <c r="E22" s="26">
        <f>D22/C22*100</f>
        <v>1.7729591836734695</v>
      </c>
    </row>
    <row r="23" spans="1:5" ht="72.75" customHeight="1">
      <c r="A23" s="21" t="s">
        <v>13</v>
      </c>
      <c r="B23" s="24" t="s">
        <v>90</v>
      </c>
      <c r="C23" s="23">
        <f>C24</f>
        <v>0</v>
      </c>
      <c r="D23" s="23">
        <f>D24</f>
        <v>5.1</v>
      </c>
      <c r="E23" s="23"/>
    </row>
    <row r="24" spans="1:5" ht="129" customHeight="1">
      <c r="A24" s="20" t="s">
        <v>50</v>
      </c>
      <c r="B24" s="25" t="s">
        <v>51</v>
      </c>
      <c r="C24" s="26"/>
      <c r="D24" s="26">
        <v>5.1</v>
      </c>
      <c r="E24" s="26"/>
    </row>
    <row r="25" spans="1:5" ht="119.25" customHeight="1">
      <c r="A25" s="38" t="s">
        <v>133</v>
      </c>
      <c r="B25" s="24" t="s">
        <v>134</v>
      </c>
      <c r="C25" s="23">
        <f>C26</f>
        <v>0</v>
      </c>
      <c r="D25" s="23">
        <f>D26</f>
        <v>0</v>
      </c>
      <c r="E25" s="23"/>
    </row>
    <row r="26" spans="1:5" ht="93.75" customHeight="1">
      <c r="A26" s="53" t="s">
        <v>132</v>
      </c>
      <c r="B26" s="49" t="s">
        <v>54</v>
      </c>
      <c r="C26" s="26"/>
      <c r="D26" s="26"/>
      <c r="E26" s="26"/>
    </row>
    <row r="27" spans="1:5" ht="54.75" customHeight="1">
      <c r="A27" s="38" t="s">
        <v>113</v>
      </c>
      <c r="B27" s="24" t="s">
        <v>181</v>
      </c>
      <c r="C27" s="23">
        <f>C29</f>
        <v>0</v>
      </c>
      <c r="D27" s="23">
        <f>D28</f>
        <v>15.9</v>
      </c>
      <c r="E27" s="61"/>
    </row>
    <row r="28" spans="1:5" ht="57" customHeight="1">
      <c r="A28" s="28" t="s">
        <v>292</v>
      </c>
      <c r="B28" s="25" t="s">
        <v>293</v>
      </c>
      <c r="C28" s="23"/>
      <c r="D28" s="26">
        <v>15.9</v>
      </c>
      <c r="E28" s="61"/>
    </row>
    <row r="29" spans="1:5" ht="37.5" customHeight="1">
      <c r="A29" s="21" t="s">
        <v>153</v>
      </c>
      <c r="B29" s="24" t="s">
        <v>149</v>
      </c>
      <c r="C29" s="23">
        <f>C30</f>
        <v>0</v>
      </c>
      <c r="D29" s="23">
        <f>D30</f>
        <v>0</v>
      </c>
      <c r="E29" s="23"/>
    </row>
    <row r="30" spans="1:5" ht="95.25" customHeight="1">
      <c r="A30" s="20" t="s">
        <v>154</v>
      </c>
      <c r="B30" s="25" t="s">
        <v>155</v>
      </c>
      <c r="C30" s="26"/>
      <c r="D30" s="26"/>
      <c r="E30" s="26"/>
    </row>
    <row r="31" spans="1:5" ht="25.5" customHeight="1">
      <c r="A31" s="38"/>
      <c r="B31" s="24" t="s">
        <v>32</v>
      </c>
      <c r="C31" s="23">
        <f>C11+C20+C23+C25+C18+C27+C29+C13</f>
        <v>1460.9</v>
      </c>
      <c r="D31" s="23">
        <f>D11+D20+D23+D25+D18+D27+D29+D13</f>
        <v>231.6</v>
      </c>
      <c r="E31" s="23">
        <f>D31/C31*100</f>
        <v>15.853241152714078</v>
      </c>
    </row>
    <row r="32" spans="1:5" ht="26.25" customHeight="1">
      <c r="A32" s="38" t="s">
        <v>56</v>
      </c>
      <c r="B32" s="24" t="s">
        <v>57</v>
      </c>
      <c r="C32" s="23">
        <f>C33+C36+C40+C43</f>
        <v>3511.7</v>
      </c>
      <c r="D32" s="23">
        <f>D33+D36+D40+D43</f>
        <v>275.9</v>
      </c>
      <c r="E32" s="23">
        <f>D32/C32*100</f>
        <v>7.856593672580231</v>
      </c>
    </row>
    <row r="33" spans="1:5" ht="52.5" customHeight="1">
      <c r="A33" s="43" t="s">
        <v>230</v>
      </c>
      <c r="B33" s="48" t="s">
        <v>184</v>
      </c>
      <c r="C33" s="23">
        <f>C34+C35</f>
        <v>1028</v>
      </c>
      <c r="D33" s="23">
        <f>D34+D35</f>
        <v>257</v>
      </c>
      <c r="E33" s="23">
        <f>D33/C33*100</f>
        <v>25</v>
      </c>
    </row>
    <row r="34" spans="1:5" ht="56.25" customHeight="1">
      <c r="A34" s="34" t="s">
        <v>213</v>
      </c>
      <c r="B34" s="25" t="s">
        <v>91</v>
      </c>
      <c r="C34" s="26">
        <v>1028</v>
      </c>
      <c r="D34" s="26">
        <v>257</v>
      </c>
      <c r="E34" s="26">
        <f>D34/C34*100</f>
        <v>25</v>
      </c>
    </row>
    <row r="35" spans="1:5" ht="56.25" customHeight="1">
      <c r="A35" s="34" t="s">
        <v>222</v>
      </c>
      <c r="B35" s="49" t="s">
        <v>156</v>
      </c>
      <c r="C35" s="26"/>
      <c r="D35" s="26"/>
      <c r="E35" s="26"/>
    </row>
    <row r="36" spans="1:5" ht="56.25" customHeight="1">
      <c r="A36" s="21" t="s">
        <v>235</v>
      </c>
      <c r="B36" s="48" t="s">
        <v>185</v>
      </c>
      <c r="C36" s="23">
        <f>C37+C38+C39</f>
        <v>0</v>
      </c>
      <c r="D36" s="23">
        <f>D37+D38+D39</f>
        <v>0</v>
      </c>
      <c r="E36" s="23"/>
    </row>
    <row r="37" spans="1:5" ht="39" customHeight="1">
      <c r="A37" s="28" t="s">
        <v>214</v>
      </c>
      <c r="B37" s="25" t="s">
        <v>158</v>
      </c>
      <c r="C37" s="26"/>
      <c r="D37" s="26"/>
      <c r="E37" s="26"/>
    </row>
    <row r="38" spans="1:5" ht="65.25" customHeight="1">
      <c r="A38" s="28" t="s">
        <v>214</v>
      </c>
      <c r="B38" s="71" t="s">
        <v>157</v>
      </c>
      <c r="C38" s="56"/>
      <c r="D38" s="26"/>
      <c r="E38" s="26"/>
    </row>
    <row r="39" spans="1:5" ht="39" customHeight="1">
      <c r="A39" s="28" t="s">
        <v>214</v>
      </c>
      <c r="B39" s="71" t="s">
        <v>161</v>
      </c>
      <c r="C39" s="56"/>
      <c r="D39" s="26"/>
      <c r="E39" s="26"/>
    </row>
    <row r="40" spans="1:5" ht="62.25" customHeight="1">
      <c r="A40" s="43" t="s">
        <v>227</v>
      </c>
      <c r="B40" s="48" t="s">
        <v>61</v>
      </c>
      <c r="C40" s="23">
        <f>C41+C42</f>
        <v>75.7</v>
      </c>
      <c r="D40" s="23">
        <f>D41+D42</f>
        <v>18.900000000000002</v>
      </c>
      <c r="E40" s="23">
        <f>D40/C40*100</f>
        <v>24.966974900924704</v>
      </c>
    </row>
    <row r="41" spans="1:5" ht="83.25" customHeight="1">
      <c r="A41" s="34" t="s">
        <v>215</v>
      </c>
      <c r="B41" s="49" t="s">
        <v>130</v>
      </c>
      <c r="C41" s="26">
        <v>2.5</v>
      </c>
      <c r="D41" s="26">
        <v>0.6</v>
      </c>
      <c r="E41" s="26">
        <f>D41/C41*100</f>
        <v>24</v>
      </c>
    </row>
    <row r="42" spans="1:5" ht="87" customHeight="1">
      <c r="A42" s="34" t="s">
        <v>232</v>
      </c>
      <c r="B42" s="49" t="s">
        <v>216</v>
      </c>
      <c r="C42" s="26">
        <v>73.2</v>
      </c>
      <c r="D42" s="26">
        <v>18.3</v>
      </c>
      <c r="E42" s="26">
        <f>D42/C42*100</f>
        <v>25</v>
      </c>
    </row>
    <row r="43" spans="1:5" ht="46.5" customHeight="1">
      <c r="A43" s="21" t="s">
        <v>228</v>
      </c>
      <c r="B43" s="24" t="s">
        <v>31</v>
      </c>
      <c r="C43" s="23">
        <f>C44</f>
        <v>2408</v>
      </c>
      <c r="D43" s="23">
        <f>D44</f>
        <v>0</v>
      </c>
      <c r="E43" s="23"/>
    </row>
    <row r="44" spans="1:5" ht="54" customHeight="1">
      <c r="A44" s="28" t="s">
        <v>217</v>
      </c>
      <c r="B44" s="25" t="s">
        <v>78</v>
      </c>
      <c r="C44" s="26">
        <v>2408</v>
      </c>
      <c r="D44" s="26">
        <v>0</v>
      </c>
      <c r="E44" s="26"/>
    </row>
    <row r="45" spans="1:5" ht="18.75" customHeight="1">
      <c r="A45" s="24"/>
      <c r="B45" s="24" t="s">
        <v>92</v>
      </c>
      <c r="C45" s="23">
        <f>C31+C32</f>
        <v>4972.6</v>
      </c>
      <c r="D45" s="23">
        <f>D31+D32</f>
        <v>507.5</v>
      </c>
      <c r="E45" s="23">
        <f>D45/C45*100</f>
        <v>10.205928488114868</v>
      </c>
    </row>
    <row r="46" spans="1:5" ht="16.5" customHeight="1">
      <c r="A46" s="123" t="s">
        <v>67</v>
      </c>
      <c r="B46" s="124"/>
      <c r="C46" s="124"/>
      <c r="D46" s="124"/>
      <c r="E46" s="124"/>
    </row>
    <row r="47" spans="1:5" ht="18" customHeight="1">
      <c r="A47" s="82" t="s">
        <v>239</v>
      </c>
      <c r="B47" s="24" t="s">
        <v>14</v>
      </c>
      <c r="C47" s="23">
        <f>SUM(C48:C52)</f>
        <v>2128.2</v>
      </c>
      <c r="D47" s="23">
        <f>SUM(D48:D52)</f>
        <v>430.70000000000005</v>
      </c>
      <c r="E47" s="23">
        <f aca="true" t="shared" si="1" ref="E47:E65">D47/C47*100</f>
        <v>20.237759609059303</v>
      </c>
    </row>
    <row r="48" spans="1:5" ht="66.75" customHeight="1">
      <c r="A48" s="85" t="s">
        <v>240</v>
      </c>
      <c r="B48" s="25" t="s">
        <v>35</v>
      </c>
      <c r="C48" s="26">
        <v>442.2</v>
      </c>
      <c r="D48" s="26">
        <v>174.9</v>
      </c>
      <c r="E48" s="26">
        <f t="shared" si="1"/>
        <v>39.552238805970156</v>
      </c>
    </row>
    <row r="49" spans="1:5" ht="96" customHeight="1">
      <c r="A49" s="85" t="s">
        <v>241</v>
      </c>
      <c r="B49" s="25" t="s">
        <v>123</v>
      </c>
      <c r="C49" s="26">
        <v>1543.3</v>
      </c>
      <c r="D49" s="26">
        <v>231.3</v>
      </c>
      <c r="E49" s="26">
        <f t="shared" si="1"/>
        <v>14.98736473789931</v>
      </c>
    </row>
    <row r="50" spans="1:5" ht="37.5" customHeight="1">
      <c r="A50" s="85" t="s">
        <v>280</v>
      </c>
      <c r="B50" s="25" t="s">
        <v>289</v>
      </c>
      <c r="C50" s="26">
        <v>39.7</v>
      </c>
      <c r="D50" s="26">
        <v>0</v>
      </c>
      <c r="E50" s="26">
        <f t="shared" si="1"/>
        <v>0</v>
      </c>
    </row>
    <row r="51" spans="1:5" ht="21" customHeight="1">
      <c r="A51" s="85" t="s">
        <v>242</v>
      </c>
      <c r="B51" s="25" t="s">
        <v>104</v>
      </c>
      <c r="C51" s="26">
        <v>3</v>
      </c>
      <c r="D51" s="26">
        <v>0</v>
      </c>
      <c r="E51" s="26">
        <f t="shared" si="1"/>
        <v>0</v>
      </c>
    </row>
    <row r="52" spans="1:5" ht="36" customHeight="1">
      <c r="A52" s="85" t="s">
        <v>243</v>
      </c>
      <c r="B52" s="25" t="s">
        <v>105</v>
      </c>
      <c r="C52" s="26">
        <v>100</v>
      </c>
      <c r="D52" s="26">
        <v>24.5</v>
      </c>
      <c r="E52" s="26">
        <f t="shared" si="1"/>
        <v>24.5</v>
      </c>
    </row>
    <row r="53" spans="1:5" ht="22.5" customHeight="1">
      <c r="A53" s="82" t="s">
        <v>244</v>
      </c>
      <c r="B53" s="24" t="s">
        <v>15</v>
      </c>
      <c r="C53" s="23">
        <f>C54</f>
        <v>73.2</v>
      </c>
      <c r="D53" s="23">
        <f>D54</f>
        <v>11</v>
      </c>
      <c r="E53" s="23">
        <f t="shared" si="1"/>
        <v>15.027322404371585</v>
      </c>
    </row>
    <row r="54" spans="1:5" ht="36.75" customHeight="1">
      <c r="A54" s="85" t="s">
        <v>245</v>
      </c>
      <c r="B54" s="25" t="s">
        <v>27</v>
      </c>
      <c r="C54" s="26">
        <v>73.2</v>
      </c>
      <c r="D54" s="26">
        <v>11</v>
      </c>
      <c r="E54" s="26">
        <f t="shared" si="1"/>
        <v>15.027322404371585</v>
      </c>
    </row>
    <row r="55" spans="1:5" ht="55.5" customHeight="1">
      <c r="A55" s="82" t="s">
        <v>246</v>
      </c>
      <c r="B55" s="24" t="s">
        <v>136</v>
      </c>
      <c r="C55" s="23">
        <f>SUM(C56:C58)</f>
        <v>10.9</v>
      </c>
      <c r="D55" s="23">
        <f>SUM(D56:D58)</f>
        <v>0.2</v>
      </c>
      <c r="E55" s="23">
        <f t="shared" si="1"/>
        <v>1.834862385321101</v>
      </c>
    </row>
    <row r="56" spans="1:5" ht="63.75" customHeight="1">
      <c r="A56" s="85" t="s">
        <v>252</v>
      </c>
      <c r="B56" s="75" t="s">
        <v>106</v>
      </c>
      <c r="C56" s="26">
        <v>4</v>
      </c>
      <c r="D56" s="26">
        <v>0</v>
      </c>
      <c r="E56" s="26">
        <f t="shared" si="1"/>
        <v>0</v>
      </c>
    </row>
    <row r="57" spans="1:5" ht="34.5" customHeight="1">
      <c r="A57" s="85" t="s">
        <v>247</v>
      </c>
      <c r="B57" s="25" t="s">
        <v>137</v>
      </c>
      <c r="C57" s="26">
        <v>6</v>
      </c>
      <c r="D57" s="26">
        <v>0</v>
      </c>
      <c r="E57" s="26">
        <f t="shared" si="1"/>
        <v>0</v>
      </c>
    </row>
    <row r="58" spans="1:5" ht="50.25" customHeight="1">
      <c r="A58" s="85" t="s">
        <v>248</v>
      </c>
      <c r="B58" s="25" t="s">
        <v>254</v>
      </c>
      <c r="C58" s="26">
        <v>0.9</v>
      </c>
      <c r="D58" s="26">
        <v>0.2</v>
      </c>
      <c r="E58" s="26">
        <f t="shared" si="1"/>
        <v>22.222222222222225</v>
      </c>
    </row>
    <row r="59" spans="1:5" ht="27" customHeight="1">
      <c r="A59" s="82" t="s">
        <v>249</v>
      </c>
      <c r="B59" s="24" t="s">
        <v>23</v>
      </c>
      <c r="C59" s="23">
        <f>C60</f>
        <v>345.5</v>
      </c>
      <c r="D59" s="23">
        <f>D60</f>
        <v>0</v>
      </c>
      <c r="E59" s="23">
        <f t="shared" si="1"/>
        <v>0</v>
      </c>
    </row>
    <row r="60" spans="1:5" ht="38.25" customHeight="1">
      <c r="A60" s="85" t="s">
        <v>256</v>
      </c>
      <c r="B60" s="25" t="s">
        <v>182</v>
      </c>
      <c r="C60" s="26">
        <v>345.5</v>
      </c>
      <c r="D60" s="26">
        <v>0</v>
      </c>
      <c r="E60" s="26">
        <f t="shared" si="1"/>
        <v>0</v>
      </c>
    </row>
    <row r="61" spans="1:5" ht="41.25" customHeight="1">
      <c r="A61" s="82" t="s">
        <v>257</v>
      </c>
      <c r="B61" s="24" t="s">
        <v>16</v>
      </c>
      <c r="C61" s="23">
        <f>SUM(C62:C63)</f>
        <v>2069.7</v>
      </c>
      <c r="D61" s="23">
        <f>SUM(D62:D63)</f>
        <v>361.3</v>
      </c>
      <c r="E61" s="23">
        <f t="shared" si="1"/>
        <v>17.456636227472583</v>
      </c>
    </row>
    <row r="62" spans="1:5" ht="26.25" customHeight="1">
      <c r="A62" s="85" t="s">
        <v>258</v>
      </c>
      <c r="B62" s="25" t="s">
        <v>21</v>
      </c>
      <c r="C62" s="26">
        <v>337</v>
      </c>
      <c r="D62" s="26">
        <v>69.7</v>
      </c>
      <c r="E62" s="26">
        <f t="shared" si="1"/>
        <v>20.682492581602375</v>
      </c>
    </row>
    <row r="63" spans="1:5" ht="52.5" customHeight="1">
      <c r="A63" s="85" t="s">
        <v>262</v>
      </c>
      <c r="B63" s="46" t="s">
        <v>107</v>
      </c>
      <c r="C63" s="26">
        <v>1732.7</v>
      </c>
      <c r="D63" s="26">
        <v>291.6</v>
      </c>
      <c r="E63" s="26">
        <f t="shared" si="1"/>
        <v>16.82922606336931</v>
      </c>
    </row>
    <row r="64" spans="1:5" ht="28.5" customHeight="1">
      <c r="A64" s="82" t="s">
        <v>259</v>
      </c>
      <c r="B64" s="24" t="s">
        <v>17</v>
      </c>
      <c r="C64" s="23">
        <f>C65</f>
        <v>8</v>
      </c>
      <c r="D64" s="23">
        <f>D65</f>
        <v>0</v>
      </c>
      <c r="E64" s="26">
        <f t="shared" si="1"/>
        <v>0</v>
      </c>
    </row>
    <row r="65" spans="1:5" ht="42.75" customHeight="1">
      <c r="A65" s="85" t="s">
        <v>259</v>
      </c>
      <c r="B65" s="25" t="s">
        <v>28</v>
      </c>
      <c r="C65" s="26">
        <v>8</v>
      </c>
      <c r="D65" s="26">
        <v>0</v>
      </c>
      <c r="E65" s="26">
        <f t="shared" si="1"/>
        <v>0</v>
      </c>
    </row>
    <row r="66" spans="1:5" ht="23.25" customHeight="1">
      <c r="A66" s="82" t="s">
        <v>263</v>
      </c>
      <c r="B66" s="24" t="s">
        <v>152</v>
      </c>
      <c r="C66" s="23">
        <f>C67</f>
        <v>439.1</v>
      </c>
      <c r="D66" s="23">
        <f>D67</f>
        <v>28.5</v>
      </c>
      <c r="E66" s="23">
        <f aca="true" t="shared" si="2" ref="E66:E74">D66/C66*100</f>
        <v>6.490548849920291</v>
      </c>
    </row>
    <row r="67" spans="1:5" ht="24" customHeight="1">
      <c r="A67" s="85" t="s">
        <v>264</v>
      </c>
      <c r="B67" s="25" t="s">
        <v>18</v>
      </c>
      <c r="C67" s="26">
        <v>439.1</v>
      </c>
      <c r="D67" s="26">
        <v>28.5</v>
      </c>
      <c r="E67" s="26">
        <f t="shared" si="2"/>
        <v>6.490548849920291</v>
      </c>
    </row>
    <row r="68" spans="1:5" ht="24" customHeight="1">
      <c r="A68" s="82">
        <v>1000</v>
      </c>
      <c r="B68" s="24" t="s">
        <v>29</v>
      </c>
      <c r="C68" s="23">
        <f>C69</f>
        <v>24</v>
      </c>
      <c r="D68" s="23">
        <f>D69</f>
        <v>4</v>
      </c>
      <c r="E68" s="23">
        <f t="shared" si="2"/>
        <v>16.666666666666664</v>
      </c>
    </row>
    <row r="69" spans="1:5" ht="24" customHeight="1">
      <c r="A69" s="85">
        <v>1001</v>
      </c>
      <c r="B69" s="25" t="s">
        <v>103</v>
      </c>
      <c r="C69" s="26">
        <v>24</v>
      </c>
      <c r="D69" s="26">
        <v>4</v>
      </c>
      <c r="E69" s="26">
        <f t="shared" si="2"/>
        <v>16.666666666666664</v>
      </c>
    </row>
    <row r="70" spans="1:5" ht="21.75" customHeight="1">
      <c r="A70" s="82">
        <v>1100</v>
      </c>
      <c r="B70" s="24" t="s">
        <v>36</v>
      </c>
      <c r="C70" s="23">
        <f>C71</f>
        <v>5</v>
      </c>
      <c r="D70" s="23">
        <f>D71</f>
        <v>0</v>
      </c>
      <c r="E70" s="23">
        <f t="shared" si="2"/>
        <v>0</v>
      </c>
    </row>
    <row r="71" spans="1:5" ht="26.25" customHeight="1">
      <c r="A71" s="85">
        <v>1101</v>
      </c>
      <c r="B71" s="25" t="s">
        <v>120</v>
      </c>
      <c r="C71" s="26">
        <v>5</v>
      </c>
      <c r="D71" s="26">
        <v>0</v>
      </c>
      <c r="E71" s="26">
        <f t="shared" si="2"/>
        <v>0</v>
      </c>
    </row>
    <row r="72" spans="1:5" ht="27.75" customHeight="1">
      <c r="A72" s="82">
        <v>1200</v>
      </c>
      <c r="B72" s="24" t="s">
        <v>121</v>
      </c>
      <c r="C72" s="23">
        <f>C73</f>
        <v>4.2</v>
      </c>
      <c r="D72" s="23">
        <f>D73</f>
        <v>0</v>
      </c>
      <c r="E72" s="23">
        <f t="shared" si="2"/>
        <v>0</v>
      </c>
    </row>
    <row r="73" spans="1:5" ht="37.5" customHeight="1">
      <c r="A73" s="85">
        <v>1202</v>
      </c>
      <c r="B73" s="25" t="s">
        <v>122</v>
      </c>
      <c r="C73" s="26">
        <v>4.2</v>
      </c>
      <c r="D73" s="26">
        <v>0</v>
      </c>
      <c r="E73" s="26">
        <f t="shared" si="2"/>
        <v>0</v>
      </c>
    </row>
    <row r="74" spans="1:5" ht="21" customHeight="1">
      <c r="A74" s="20"/>
      <c r="B74" s="21" t="s">
        <v>19</v>
      </c>
      <c r="C74" s="23">
        <f>C72+C70+C66+C64+C61+C59+C55+C53+C47+C68</f>
        <v>5107.799999999999</v>
      </c>
      <c r="D74" s="23">
        <f>D72+D70+D66+D64+D61+D59+D55+D53+D47+D68</f>
        <v>835.7</v>
      </c>
      <c r="E74" s="26">
        <f t="shared" si="2"/>
        <v>16.36125141939779</v>
      </c>
    </row>
    <row r="75" spans="1:5" ht="51" customHeight="1">
      <c r="A75" s="82" t="s">
        <v>266</v>
      </c>
      <c r="B75" s="31" t="s">
        <v>72</v>
      </c>
      <c r="C75" s="32">
        <f>C45-C74</f>
        <v>-135.1999999999989</v>
      </c>
      <c r="D75" s="32">
        <f>SUM(D45-D74)</f>
        <v>-328.20000000000005</v>
      </c>
      <c r="E75" s="23"/>
    </row>
    <row r="76" spans="1:5" ht="31.5">
      <c r="A76" s="82" t="s">
        <v>265</v>
      </c>
      <c r="B76" s="31" t="s">
        <v>73</v>
      </c>
      <c r="C76" s="32">
        <f>-C75</f>
        <v>135.1999999999989</v>
      </c>
      <c r="D76" s="33">
        <f>SUM(D74-D45)</f>
        <v>328.20000000000005</v>
      </c>
      <c r="E76" s="23"/>
    </row>
    <row r="77" spans="1:5" ht="15.75">
      <c r="A77" s="34"/>
      <c r="B77" s="31" t="s">
        <v>74</v>
      </c>
      <c r="C77" s="32">
        <f>C76</f>
        <v>135.1999999999989</v>
      </c>
      <c r="D77" s="33">
        <f>SUM(D74-D45)</f>
        <v>328.20000000000005</v>
      </c>
      <c r="E77" s="26"/>
    </row>
    <row r="78" spans="1:5" ht="15">
      <c r="A78" s="19"/>
      <c r="B78" s="19"/>
      <c r="C78" s="98"/>
      <c r="D78" s="99"/>
      <c r="E78" s="98"/>
    </row>
    <row r="79" spans="1:5" ht="15">
      <c r="A79" s="19"/>
      <c r="B79" s="19"/>
      <c r="C79" s="19"/>
      <c r="E79" s="19"/>
    </row>
  </sheetData>
  <sheetProtection/>
  <mergeCells count="5">
    <mergeCell ref="C1:E1"/>
    <mergeCell ref="A6:E6"/>
    <mergeCell ref="A7:E7"/>
    <mergeCell ref="A46:E46"/>
    <mergeCell ref="C3:E3"/>
  </mergeCells>
  <printOptions/>
  <pageMargins left="0.54" right="0.32" top="0.28" bottom="0.2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="84" zoomScaleNormal="84" zoomScalePageLayoutView="0" workbookViewId="0" topLeftCell="A16">
      <selection activeCell="B16" sqref="B16"/>
    </sheetView>
  </sheetViews>
  <sheetFormatPr defaultColWidth="9.00390625" defaultRowHeight="12.75"/>
  <cols>
    <col min="1" max="1" width="29.00390625" style="79" customWidth="1"/>
    <col min="2" max="2" width="35.875" style="39" customWidth="1"/>
    <col min="3" max="3" width="10.625" style="39" customWidth="1"/>
    <col min="4" max="4" width="11.625" style="39" customWidth="1"/>
    <col min="5" max="5" width="10.625" style="39" customWidth="1"/>
    <col min="6" max="6" width="14.125" style="0" customWidth="1"/>
  </cols>
  <sheetData>
    <row r="1" spans="1:5" ht="15.75">
      <c r="A1" s="78"/>
      <c r="B1" s="36"/>
      <c r="C1" s="107" t="s">
        <v>69</v>
      </c>
      <c r="D1" s="107"/>
      <c r="E1" s="107"/>
    </row>
    <row r="2" spans="1:5" ht="15">
      <c r="A2" s="78"/>
      <c r="B2" s="36"/>
      <c r="C2" s="36"/>
      <c r="D2" s="36"/>
      <c r="E2" s="36"/>
    </row>
    <row r="3" spans="1:5" ht="15">
      <c r="A3" s="78"/>
      <c r="B3" s="36"/>
      <c r="C3" s="109" t="s">
        <v>68</v>
      </c>
      <c r="D3" s="109"/>
      <c r="E3" s="109"/>
    </row>
    <row r="4" spans="1:5" ht="15">
      <c r="A4" s="78"/>
      <c r="B4" s="36"/>
      <c r="C4" s="36"/>
      <c r="D4" s="36"/>
      <c r="E4" s="36"/>
    </row>
    <row r="5" spans="1:5" ht="15">
      <c r="A5" s="78"/>
      <c r="B5" s="36"/>
      <c r="C5" s="36"/>
      <c r="D5" s="36"/>
      <c r="E5" s="36"/>
    </row>
    <row r="6" spans="1:5" ht="15.75">
      <c r="A6" s="108" t="s">
        <v>99</v>
      </c>
      <c r="B6" s="108"/>
      <c r="C6" s="108"/>
      <c r="D6" s="108"/>
      <c r="E6" s="108"/>
    </row>
    <row r="7" spans="1:5" ht="15.75">
      <c r="A7" s="108" t="s">
        <v>273</v>
      </c>
      <c r="B7" s="108"/>
      <c r="C7" s="108"/>
      <c r="D7" s="108"/>
      <c r="E7" s="108"/>
    </row>
    <row r="8" spans="1:5" ht="15.75">
      <c r="A8" s="78"/>
      <c r="B8" s="36"/>
      <c r="C8" s="36"/>
      <c r="D8" s="36"/>
      <c r="E8" s="37" t="s">
        <v>83</v>
      </c>
    </row>
    <row r="9" spans="1:6" ht="62.2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  <c r="F9" s="10"/>
    </row>
    <row r="10" spans="1:6" ht="23.25" customHeight="1">
      <c r="A10" s="21" t="s">
        <v>24</v>
      </c>
      <c r="B10" s="22" t="s">
        <v>108</v>
      </c>
      <c r="C10" s="23">
        <f>C34</f>
        <v>2781.2000000000003</v>
      </c>
      <c r="D10" s="23">
        <f>D34</f>
        <v>588.3000000000001</v>
      </c>
      <c r="E10" s="23">
        <f>D10/C10*100</f>
        <v>21.15273982453617</v>
      </c>
      <c r="F10" s="11"/>
    </row>
    <row r="11" spans="1:6" ht="21.75" customHeight="1">
      <c r="A11" s="21" t="s">
        <v>0</v>
      </c>
      <c r="B11" s="24" t="s">
        <v>87</v>
      </c>
      <c r="C11" s="23">
        <f>C12</f>
        <v>220</v>
      </c>
      <c r="D11" s="23">
        <f>D12</f>
        <v>35.5</v>
      </c>
      <c r="E11" s="23">
        <f aca="true" t="shared" si="0" ref="E11:E48">D11/C11*100</f>
        <v>16.136363636363637</v>
      </c>
      <c r="F11" s="11"/>
    </row>
    <row r="12" spans="1:6" ht="24" customHeight="1">
      <c r="A12" s="20" t="s">
        <v>94</v>
      </c>
      <c r="B12" s="25" t="s">
        <v>2</v>
      </c>
      <c r="C12" s="26">
        <v>220</v>
      </c>
      <c r="D12" s="26">
        <v>35.5</v>
      </c>
      <c r="E12" s="26">
        <f t="shared" si="0"/>
        <v>16.136363636363637</v>
      </c>
      <c r="F12" s="12"/>
    </row>
    <row r="13" spans="1:6" ht="31.5" customHeight="1">
      <c r="A13" s="21" t="s">
        <v>168</v>
      </c>
      <c r="B13" s="24" t="s">
        <v>169</v>
      </c>
      <c r="C13" s="23">
        <f>C14+C15+C16+C17</f>
        <v>441.59999999999997</v>
      </c>
      <c r="D13" s="23">
        <f>D14+D15+D16+D17</f>
        <v>119.3</v>
      </c>
      <c r="E13" s="33">
        <f t="shared" si="0"/>
        <v>27.01539855072464</v>
      </c>
      <c r="F13" s="12"/>
    </row>
    <row r="14" spans="1:6" ht="129" customHeight="1">
      <c r="A14" s="34" t="s">
        <v>170</v>
      </c>
      <c r="B14" s="73" t="s">
        <v>174</v>
      </c>
      <c r="C14" s="60">
        <v>160.1</v>
      </c>
      <c r="D14" s="60">
        <v>52.4</v>
      </c>
      <c r="E14" s="45">
        <f t="shared" si="0"/>
        <v>32.72954403497813</v>
      </c>
      <c r="F14" s="12"/>
    </row>
    <row r="15" spans="1:6" ht="171" customHeight="1">
      <c r="A15" s="34" t="s">
        <v>171</v>
      </c>
      <c r="B15" s="74" t="s">
        <v>175</v>
      </c>
      <c r="C15" s="60">
        <v>1.2</v>
      </c>
      <c r="D15" s="60">
        <v>0.4</v>
      </c>
      <c r="E15" s="45">
        <f t="shared" si="0"/>
        <v>33.333333333333336</v>
      </c>
      <c r="F15" s="12"/>
    </row>
    <row r="16" spans="1:6" ht="137.25" customHeight="1">
      <c r="A16" s="34" t="s">
        <v>172</v>
      </c>
      <c r="B16" s="49" t="s">
        <v>176</v>
      </c>
      <c r="C16" s="60">
        <v>310.1</v>
      </c>
      <c r="D16" s="60">
        <v>76.8</v>
      </c>
      <c r="E16" s="45">
        <f t="shared" si="0"/>
        <v>24.76620445017736</v>
      </c>
      <c r="F16" s="12"/>
    </row>
    <row r="17" spans="1:6" ht="138.75" customHeight="1">
      <c r="A17" s="34" t="s">
        <v>173</v>
      </c>
      <c r="B17" s="49" t="s">
        <v>177</v>
      </c>
      <c r="C17" s="60">
        <v>-29.8</v>
      </c>
      <c r="D17" s="60">
        <v>-10.3</v>
      </c>
      <c r="E17" s="45">
        <f t="shared" si="0"/>
        <v>34.56375838926174</v>
      </c>
      <c r="F17" s="12"/>
    </row>
    <row r="18" spans="1:6" ht="21.75" customHeight="1">
      <c r="A18" s="21" t="s">
        <v>3</v>
      </c>
      <c r="B18" s="29" t="s">
        <v>39</v>
      </c>
      <c r="C18" s="23">
        <f>C19</f>
        <v>600</v>
      </c>
      <c r="D18" s="23">
        <f>D19</f>
        <v>415.1</v>
      </c>
      <c r="E18" s="23">
        <f t="shared" si="0"/>
        <v>69.18333333333334</v>
      </c>
      <c r="F18" s="11"/>
    </row>
    <row r="19" spans="1:6" ht="27" customHeight="1">
      <c r="A19" s="20" t="s">
        <v>5</v>
      </c>
      <c r="B19" s="30" t="s">
        <v>6</v>
      </c>
      <c r="C19" s="26">
        <v>600</v>
      </c>
      <c r="D19" s="26">
        <v>415.1</v>
      </c>
      <c r="E19" s="26">
        <f t="shared" si="0"/>
        <v>69.18333333333334</v>
      </c>
      <c r="F19" s="11"/>
    </row>
    <row r="20" spans="1:6" ht="15.75">
      <c r="A20" s="21" t="s">
        <v>7</v>
      </c>
      <c r="B20" s="24" t="s">
        <v>8</v>
      </c>
      <c r="C20" s="23">
        <f>C21+C22</f>
        <v>1333.3</v>
      </c>
      <c r="D20" s="23">
        <f>D21+D22</f>
        <v>18.2</v>
      </c>
      <c r="E20" s="23">
        <f t="shared" si="0"/>
        <v>1.3650341258531464</v>
      </c>
      <c r="F20" s="11"/>
    </row>
    <row r="21" spans="1:6" ht="31.5">
      <c r="A21" s="20" t="s">
        <v>95</v>
      </c>
      <c r="B21" s="25" t="s">
        <v>10</v>
      </c>
      <c r="C21" s="26">
        <v>30.2</v>
      </c>
      <c r="D21" s="26">
        <v>0.4</v>
      </c>
      <c r="E21" s="26">
        <f t="shared" si="0"/>
        <v>1.3245033112582782</v>
      </c>
      <c r="F21" s="12"/>
    </row>
    <row r="22" spans="1:6" ht="21" customHeight="1">
      <c r="A22" s="20" t="s">
        <v>11</v>
      </c>
      <c r="B22" s="25" t="s">
        <v>12</v>
      </c>
      <c r="C22" s="26">
        <v>1303.1</v>
      </c>
      <c r="D22" s="26">
        <v>17.8</v>
      </c>
      <c r="E22" s="26">
        <f t="shared" si="0"/>
        <v>1.365973447931855</v>
      </c>
      <c r="F22" s="12"/>
    </row>
    <row r="23" spans="1:6" ht="52.5" customHeight="1">
      <c r="A23" s="21" t="s">
        <v>111</v>
      </c>
      <c r="B23" s="24" t="s">
        <v>66</v>
      </c>
      <c r="C23" s="23"/>
      <c r="D23" s="23"/>
      <c r="E23" s="26"/>
      <c r="F23" s="12"/>
    </row>
    <row r="24" spans="1:6" ht="69.75" customHeight="1">
      <c r="A24" s="21" t="s">
        <v>13</v>
      </c>
      <c r="B24" s="24" t="s">
        <v>90</v>
      </c>
      <c r="C24" s="23">
        <f>C25</f>
        <v>186.3</v>
      </c>
      <c r="D24" s="23">
        <f>D25</f>
        <v>0</v>
      </c>
      <c r="E24" s="23"/>
      <c r="F24" s="11"/>
    </row>
    <row r="25" spans="1:6" ht="124.5" customHeight="1">
      <c r="A25" s="20" t="s">
        <v>294</v>
      </c>
      <c r="B25" s="25" t="s">
        <v>295</v>
      </c>
      <c r="C25" s="26">
        <v>186.3</v>
      </c>
      <c r="D25" s="26">
        <v>0</v>
      </c>
      <c r="E25" s="26"/>
      <c r="F25" s="12"/>
    </row>
    <row r="26" spans="1:6" ht="51" customHeight="1">
      <c r="A26" s="21" t="s">
        <v>113</v>
      </c>
      <c r="B26" s="24" t="s">
        <v>181</v>
      </c>
      <c r="C26" s="23">
        <f>C27</f>
        <v>0</v>
      </c>
      <c r="D26" s="23">
        <f>D27</f>
        <v>0.2</v>
      </c>
      <c r="E26" s="23"/>
      <c r="F26" s="12"/>
    </row>
    <row r="27" spans="1:6" ht="39.75" customHeight="1">
      <c r="A27" s="20" t="s">
        <v>183</v>
      </c>
      <c r="B27" s="25" t="s">
        <v>180</v>
      </c>
      <c r="C27" s="26"/>
      <c r="D27" s="26">
        <v>0.2</v>
      </c>
      <c r="E27" s="26"/>
      <c r="F27" s="12"/>
    </row>
    <row r="28" spans="1:6" ht="43.5" customHeight="1">
      <c r="A28" s="21" t="s">
        <v>52</v>
      </c>
      <c r="B28" s="24" t="s">
        <v>53</v>
      </c>
      <c r="C28" s="23">
        <f>C29</f>
        <v>0</v>
      </c>
      <c r="D28" s="23">
        <f>D29</f>
        <v>0</v>
      </c>
      <c r="E28" s="23"/>
      <c r="F28" s="12"/>
    </row>
    <row r="29" spans="1:6" ht="92.25" customHeight="1">
      <c r="A29" s="20" t="s">
        <v>132</v>
      </c>
      <c r="B29" s="25" t="s">
        <v>54</v>
      </c>
      <c r="C29" s="26"/>
      <c r="D29" s="26"/>
      <c r="E29" s="26"/>
      <c r="F29" s="12"/>
    </row>
    <row r="30" spans="1:6" ht="38.25" customHeight="1">
      <c r="A30" s="21" t="s">
        <v>153</v>
      </c>
      <c r="B30" s="24" t="s">
        <v>149</v>
      </c>
      <c r="C30" s="23">
        <f>C31</f>
        <v>0</v>
      </c>
      <c r="D30" s="23">
        <f>D31</f>
        <v>0</v>
      </c>
      <c r="E30" s="23"/>
      <c r="F30" s="12"/>
    </row>
    <row r="31" spans="1:6" ht="87.75" customHeight="1">
      <c r="A31" s="20" t="s">
        <v>154</v>
      </c>
      <c r="B31" s="25" t="s">
        <v>155</v>
      </c>
      <c r="C31" s="26"/>
      <c r="D31" s="26"/>
      <c r="E31" s="26"/>
      <c r="F31" s="12"/>
    </row>
    <row r="32" spans="1:6" ht="33.75" customHeight="1">
      <c r="A32" s="21" t="s">
        <v>109</v>
      </c>
      <c r="B32" s="24" t="s">
        <v>64</v>
      </c>
      <c r="C32" s="23">
        <f>C33</f>
        <v>0</v>
      </c>
      <c r="D32" s="23">
        <f>D33</f>
        <v>0</v>
      </c>
      <c r="E32" s="23"/>
      <c r="F32" s="12"/>
    </row>
    <row r="33" spans="1:6" ht="34.5" customHeight="1">
      <c r="A33" s="27" t="s">
        <v>110</v>
      </c>
      <c r="B33" s="28" t="s">
        <v>65</v>
      </c>
      <c r="C33" s="26"/>
      <c r="D33" s="26"/>
      <c r="E33" s="26"/>
      <c r="F33" s="12"/>
    </row>
    <row r="34" spans="1:6" ht="24" customHeight="1">
      <c r="A34" s="21"/>
      <c r="B34" s="24" t="s">
        <v>32</v>
      </c>
      <c r="C34" s="23">
        <f>C11+C18+C20+C23+C24+C28+C30+C32+C13+C26</f>
        <v>2781.2000000000003</v>
      </c>
      <c r="D34" s="23">
        <f>D11+D18+D20+D23+D24+D28+D30+D32+D13+D26</f>
        <v>588.3000000000001</v>
      </c>
      <c r="E34" s="23">
        <f t="shared" si="0"/>
        <v>21.15273982453617</v>
      </c>
      <c r="F34" s="11"/>
    </row>
    <row r="35" spans="1:6" ht="32.25" customHeight="1">
      <c r="A35" s="21" t="s">
        <v>56</v>
      </c>
      <c r="B35" s="24" t="s">
        <v>57</v>
      </c>
      <c r="C35" s="23">
        <f>C36+C39+C43+C46</f>
        <v>1324.5</v>
      </c>
      <c r="D35" s="23">
        <f>D36+D39+D43+D46</f>
        <v>174.1</v>
      </c>
      <c r="E35" s="23">
        <f t="shared" si="0"/>
        <v>13.144582861457152</v>
      </c>
      <c r="F35" s="12"/>
    </row>
    <row r="36" spans="1:6" ht="48" customHeight="1">
      <c r="A36" s="43" t="s">
        <v>230</v>
      </c>
      <c r="B36" s="48" t="s">
        <v>184</v>
      </c>
      <c r="C36" s="23">
        <f>C37+C38</f>
        <v>646</v>
      </c>
      <c r="D36" s="23">
        <f>D37+D38</f>
        <v>161.5</v>
      </c>
      <c r="E36" s="23">
        <f t="shared" si="0"/>
        <v>25</v>
      </c>
      <c r="F36" s="12"/>
    </row>
    <row r="37" spans="1:6" ht="52.5" customHeight="1">
      <c r="A37" s="34" t="s">
        <v>213</v>
      </c>
      <c r="B37" s="25" t="s">
        <v>97</v>
      </c>
      <c r="C37" s="26">
        <v>646</v>
      </c>
      <c r="D37" s="26">
        <v>161.5</v>
      </c>
      <c r="E37" s="26">
        <f t="shared" si="0"/>
        <v>25</v>
      </c>
      <c r="F37" s="12"/>
    </row>
    <row r="38" spans="1:6" ht="51.75" customHeight="1">
      <c r="A38" s="34" t="s">
        <v>222</v>
      </c>
      <c r="B38" s="49" t="s">
        <v>156</v>
      </c>
      <c r="C38" s="26"/>
      <c r="D38" s="26"/>
      <c r="E38" s="26"/>
      <c r="F38" s="12"/>
    </row>
    <row r="39" spans="1:6" ht="48.75" customHeight="1">
      <c r="A39" s="63" t="s">
        <v>235</v>
      </c>
      <c r="B39" s="48" t="s">
        <v>185</v>
      </c>
      <c r="C39" s="23">
        <f>C40+C41+C42</f>
        <v>0</v>
      </c>
      <c r="D39" s="23">
        <f>D40+D41+D42</f>
        <v>0</v>
      </c>
      <c r="E39" s="23"/>
      <c r="F39" s="12"/>
    </row>
    <row r="40" spans="1:6" ht="35.25" customHeight="1">
      <c r="A40" s="28" t="s">
        <v>214</v>
      </c>
      <c r="B40" s="25" t="s">
        <v>158</v>
      </c>
      <c r="C40" s="26"/>
      <c r="D40" s="26"/>
      <c r="E40" s="26"/>
      <c r="F40" s="12"/>
    </row>
    <row r="41" spans="1:6" ht="64.5" customHeight="1">
      <c r="A41" s="28" t="s">
        <v>214</v>
      </c>
      <c r="B41" s="71" t="s">
        <v>157</v>
      </c>
      <c r="C41" s="56"/>
      <c r="D41" s="26"/>
      <c r="E41" s="26"/>
      <c r="F41" s="12"/>
    </row>
    <row r="42" spans="1:6" ht="35.25" customHeight="1">
      <c r="A42" s="28" t="s">
        <v>214</v>
      </c>
      <c r="B42" s="71" t="s">
        <v>161</v>
      </c>
      <c r="C42" s="56"/>
      <c r="D42" s="26"/>
      <c r="E42" s="26"/>
      <c r="F42" s="12"/>
    </row>
    <row r="43" spans="1:6" ht="54" customHeight="1">
      <c r="A43" s="43" t="s">
        <v>227</v>
      </c>
      <c r="B43" s="72" t="s">
        <v>26</v>
      </c>
      <c r="C43" s="23">
        <f>C44+C45</f>
        <v>50.5</v>
      </c>
      <c r="D43" s="23">
        <f>D44+D45</f>
        <v>12.6</v>
      </c>
      <c r="E43" s="23">
        <f t="shared" si="0"/>
        <v>24.95049504950495</v>
      </c>
      <c r="F43" s="12"/>
    </row>
    <row r="44" spans="1:6" ht="78" customHeight="1">
      <c r="A44" s="34" t="s">
        <v>215</v>
      </c>
      <c r="B44" s="49" t="s">
        <v>130</v>
      </c>
      <c r="C44" s="26">
        <v>1.6</v>
      </c>
      <c r="D44" s="26">
        <v>0.4</v>
      </c>
      <c r="E44" s="26">
        <f t="shared" si="0"/>
        <v>25</v>
      </c>
      <c r="F44" s="12"/>
    </row>
    <row r="45" spans="1:6" ht="82.5" customHeight="1">
      <c r="A45" s="34" t="s">
        <v>232</v>
      </c>
      <c r="B45" s="49" t="s">
        <v>216</v>
      </c>
      <c r="C45" s="26">
        <v>48.9</v>
      </c>
      <c r="D45" s="26">
        <v>12.2</v>
      </c>
      <c r="E45" s="26">
        <f t="shared" si="0"/>
        <v>24.94887525562372</v>
      </c>
      <c r="F45" s="12"/>
    </row>
    <row r="46" spans="1:6" ht="23.25" customHeight="1">
      <c r="A46" s="21" t="s">
        <v>228</v>
      </c>
      <c r="B46" s="24" t="s">
        <v>31</v>
      </c>
      <c r="C46" s="23">
        <f>C47</f>
        <v>628</v>
      </c>
      <c r="D46" s="23">
        <f>D47</f>
        <v>0</v>
      </c>
      <c r="E46" s="23"/>
      <c r="F46" s="12"/>
    </row>
    <row r="47" spans="1:6" ht="55.5" customHeight="1">
      <c r="A47" s="20" t="s">
        <v>217</v>
      </c>
      <c r="B47" s="30" t="s">
        <v>63</v>
      </c>
      <c r="C47" s="26">
        <v>628</v>
      </c>
      <c r="D47" s="26"/>
      <c r="E47" s="26"/>
      <c r="F47" s="11"/>
    </row>
    <row r="48" spans="1:6" ht="19.5" customHeight="1">
      <c r="A48" s="21"/>
      <c r="B48" s="24" t="s">
        <v>98</v>
      </c>
      <c r="C48" s="23">
        <f>C34+C35</f>
        <v>4105.700000000001</v>
      </c>
      <c r="D48" s="23">
        <f>D34+D35</f>
        <v>762.4000000000001</v>
      </c>
      <c r="E48" s="23">
        <f t="shared" si="0"/>
        <v>18.56930608666001</v>
      </c>
      <c r="F48" s="11"/>
    </row>
    <row r="49" spans="1:5" ht="15.75">
      <c r="A49" s="123" t="s">
        <v>67</v>
      </c>
      <c r="B49" s="124"/>
      <c r="C49" s="124"/>
      <c r="D49" s="124"/>
      <c r="E49" s="124"/>
    </row>
    <row r="50" spans="1:5" ht="18.75" customHeight="1">
      <c r="A50" s="82" t="s">
        <v>239</v>
      </c>
      <c r="B50" s="24" t="s">
        <v>14</v>
      </c>
      <c r="C50" s="23">
        <f>SUM(C51:C55)</f>
        <v>1993.2</v>
      </c>
      <c r="D50" s="23">
        <f>SUM(D51:D55)</f>
        <v>302.5</v>
      </c>
      <c r="E50" s="23">
        <f aca="true" t="shared" si="1" ref="E50:E77">D50/C50*100</f>
        <v>15.176600441501103</v>
      </c>
    </row>
    <row r="51" spans="1:5" ht="71.25" customHeight="1">
      <c r="A51" s="85" t="s">
        <v>240</v>
      </c>
      <c r="B51" s="25" t="s">
        <v>35</v>
      </c>
      <c r="C51" s="26">
        <v>640.2</v>
      </c>
      <c r="D51" s="26">
        <v>106.4</v>
      </c>
      <c r="E51" s="26">
        <f t="shared" si="1"/>
        <v>16.61980631052796</v>
      </c>
    </row>
    <row r="52" spans="1:5" ht="100.5" customHeight="1">
      <c r="A52" s="85" t="s">
        <v>241</v>
      </c>
      <c r="B52" s="25" t="s">
        <v>123</v>
      </c>
      <c r="C52" s="26">
        <v>1236.9</v>
      </c>
      <c r="D52" s="26">
        <v>196.1</v>
      </c>
      <c r="E52" s="26">
        <f t="shared" si="1"/>
        <v>15.854151507801761</v>
      </c>
    </row>
    <row r="53" spans="1:5" ht="39" customHeight="1">
      <c r="A53" s="85" t="s">
        <v>280</v>
      </c>
      <c r="B53" s="25" t="s">
        <v>289</v>
      </c>
      <c r="C53" s="26">
        <v>24.6</v>
      </c>
      <c r="D53" s="26">
        <v>0</v>
      </c>
      <c r="E53" s="26">
        <f t="shared" si="1"/>
        <v>0</v>
      </c>
    </row>
    <row r="54" spans="1:5" ht="26.25" customHeight="1">
      <c r="A54" s="85" t="s">
        <v>242</v>
      </c>
      <c r="B54" s="25" t="s">
        <v>104</v>
      </c>
      <c r="C54" s="26">
        <v>1.5</v>
      </c>
      <c r="D54" s="26">
        <v>0</v>
      </c>
      <c r="E54" s="26">
        <f t="shared" si="1"/>
        <v>0</v>
      </c>
    </row>
    <row r="55" spans="1:5" ht="38.25" customHeight="1">
      <c r="A55" s="85" t="s">
        <v>243</v>
      </c>
      <c r="B55" s="25" t="s">
        <v>105</v>
      </c>
      <c r="C55" s="26">
        <v>90</v>
      </c>
      <c r="D55" s="26">
        <v>0</v>
      </c>
      <c r="E55" s="26">
        <f t="shared" si="1"/>
        <v>0</v>
      </c>
    </row>
    <row r="56" spans="1:5" ht="23.25" customHeight="1">
      <c r="A56" s="82" t="s">
        <v>244</v>
      </c>
      <c r="B56" s="24" t="s">
        <v>15</v>
      </c>
      <c r="C56" s="23">
        <f>C57</f>
        <v>48.9</v>
      </c>
      <c r="D56" s="23">
        <f>D57</f>
        <v>11</v>
      </c>
      <c r="E56" s="23">
        <f t="shared" si="1"/>
        <v>22.494887525562373</v>
      </c>
    </row>
    <row r="57" spans="1:5" ht="41.25" customHeight="1">
      <c r="A57" s="85" t="s">
        <v>245</v>
      </c>
      <c r="B57" s="25" t="s">
        <v>27</v>
      </c>
      <c r="C57" s="95">
        <v>48.9</v>
      </c>
      <c r="D57" s="95">
        <v>11</v>
      </c>
      <c r="E57" s="26">
        <f t="shared" si="1"/>
        <v>22.494887525562373</v>
      </c>
    </row>
    <row r="58" spans="1:5" ht="49.5" customHeight="1">
      <c r="A58" s="82" t="s">
        <v>246</v>
      </c>
      <c r="B58" s="24" t="s">
        <v>136</v>
      </c>
      <c r="C58" s="23">
        <f>C59+C60+C61</f>
        <v>16.6</v>
      </c>
      <c r="D58" s="23">
        <f>D59+D60+D61</f>
        <v>0.6</v>
      </c>
      <c r="E58" s="23">
        <f t="shared" si="1"/>
        <v>3.614457831325301</v>
      </c>
    </row>
    <row r="59" spans="1:5" ht="47.25" customHeight="1">
      <c r="A59" s="85" t="s">
        <v>252</v>
      </c>
      <c r="B59" s="75" t="s">
        <v>106</v>
      </c>
      <c r="C59" s="26">
        <v>1</v>
      </c>
      <c r="D59" s="26">
        <v>0</v>
      </c>
      <c r="E59" s="26">
        <f t="shared" si="1"/>
        <v>0</v>
      </c>
    </row>
    <row r="60" spans="1:5" ht="39" customHeight="1">
      <c r="A60" s="85" t="s">
        <v>247</v>
      </c>
      <c r="B60" s="25" t="s">
        <v>137</v>
      </c>
      <c r="C60" s="26">
        <v>15</v>
      </c>
      <c r="D60" s="26">
        <v>0.6</v>
      </c>
      <c r="E60" s="26">
        <f t="shared" si="1"/>
        <v>4</v>
      </c>
    </row>
    <row r="61" spans="1:5" ht="54.75" customHeight="1">
      <c r="A61" s="85" t="s">
        <v>248</v>
      </c>
      <c r="B61" s="25" t="s">
        <v>254</v>
      </c>
      <c r="C61" s="26">
        <v>0.6</v>
      </c>
      <c r="D61" s="26">
        <v>0</v>
      </c>
      <c r="E61" s="26">
        <f t="shared" si="1"/>
        <v>0</v>
      </c>
    </row>
    <row r="62" spans="1:5" ht="30" customHeight="1">
      <c r="A62" s="82" t="s">
        <v>249</v>
      </c>
      <c r="B62" s="24" t="s">
        <v>23</v>
      </c>
      <c r="C62" s="23">
        <f>C63</f>
        <v>1044.5</v>
      </c>
      <c r="D62" s="23">
        <f>D63</f>
        <v>13</v>
      </c>
      <c r="E62" s="23">
        <f t="shared" si="1"/>
        <v>1.2446146481570128</v>
      </c>
    </row>
    <row r="63" spans="1:5" ht="36.75" customHeight="1">
      <c r="A63" s="85" t="s">
        <v>256</v>
      </c>
      <c r="B63" s="25" t="s">
        <v>182</v>
      </c>
      <c r="C63" s="26">
        <v>1044.5</v>
      </c>
      <c r="D63" s="26">
        <v>13</v>
      </c>
      <c r="E63" s="26">
        <f t="shared" si="1"/>
        <v>1.2446146481570128</v>
      </c>
    </row>
    <row r="64" spans="1:5" ht="27.75" customHeight="1">
      <c r="A64" s="82" t="s">
        <v>257</v>
      </c>
      <c r="B64" s="24" t="s">
        <v>16</v>
      </c>
      <c r="C64" s="23">
        <f>SUM(C65:C66)</f>
        <v>1302</v>
      </c>
      <c r="D64" s="23">
        <f>SUM(D65:D66)</f>
        <v>214.6</v>
      </c>
      <c r="E64" s="23">
        <f t="shared" si="1"/>
        <v>16.482334869431643</v>
      </c>
    </row>
    <row r="65" spans="1:5" ht="27.75" customHeight="1">
      <c r="A65" s="85" t="s">
        <v>258</v>
      </c>
      <c r="B65" s="25" t="s">
        <v>21</v>
      </c>
      <c r="C65" s="26">
        <v>30.6</v>
      </c>
      <c r="D65" s="26">
        <v>0</v>
      </c>
      <c r="E65" s="26">
        <f>D65/C65*100</f>
        <v>0</v>
      </c>
    </row>
    <row r="66" spans="1:5" ht="39" customHeight="1">
      <c r="A66" s="85" t="s">
        <v>262</v>
      </c>
      <c r="B66" s="46" t="s">
        <v>107</v>
      </c>
      <c r="C66" s="26">
        <v>1271.4</v>
      </c>
      <c r="D66" s="26">
        <v>214.6</v>
      </c>
      <c r="E66" s="26">
        <f t="shared" si="1"/>
        <v>16.879030989460436</v>
      </c>
    </row>
    <row r="67" spans="1:5" ht="21" customHeight="1">
      <c r="A67" s="82" t="s">
        <v>255</v>
      </c>
      <c r="B67" s="24" t="s">
        <v>17</v>
      </c>
      <c r="C67" s="23">
        <f>C68</f>
        <v>5</v>
      </c>
      <c r="D67" s="23">
        <f>D68</f>
        <v>0</v>
      </c>
      <c r="E67" s="23">
        <f t="shared" si="1"/>
        <v>0</v>
      </c>
    </row>
    <row r="68" spans="1:5" ht="39.75" customHeight="1">
      <c r="A68" s="85" t="s">
        <v>259</v>
      </c>
      <c r="B68" s="25" t="s">
        <v>28</v>
      </c>
      <c r="C68" s="95">
        <v>5</v>
      </c>
      <c r="D68" s="95">
        <v>0</v>
      </c>
      <c r="E68" s="26">
        <f t="shared" si="1"/>
        <v>0</v>
      </c>
    </row>
    <row r="69" spans="1:5" ht="26.25" customHeight="1">
      <c r="A69" s="82" t="s">
        <v>263</v>
      </c>
      <c r="B69" s="24" t="s">
        <v>152</v>
      </c>
      <c r="C69" s="23">
        <f>C70</f>
        <v>207.4</v>
      </c>
      <c r="D69" s="23">
        <f>D70</f>
        <v>36.1</v>
      </c>
      <c r="E69" s="23">
        <f t="shared" si="1"/>
        <v>17.405978784956606</v>
      </c>
    </row>
    <row r="70" spans="1:5" ht="29.25" customHeight="1">
      <c r="A70" s="85" t="s">
        <v>264</v>
      </c>
      <c r="B70" s="25" t="s">
        <v>18</v>
      </c>
      <c r="C70" s="26">
        <v>207.4</v>
      </c>
      <c r="D70" s="26">
        <v>36.1</v>
      </c>
      <c r="E70" s="26">
        <f t="shared" si="1"/>
        <v>17.405978784956606</v>
      </c>
    </row>
    <row r="71" spans="1:5" ht="21.75" customHeight="1">
      <c r="A71" s="82">
        <v>1000</v>
      </c>
      <c r="B71" s="24" t="s">
        <v>29</v>
      </c>
      <c r="C71" s="23">
        <f>C72</f>
        <v>60</v>
      </c>
      <c r="D71" s="23">
        <f>D72</f>
        <v>15</v>
      </c>
      <c r="E71" s="23">
        <f t="shared" si="1"/>
        <v>25</v>
      </c>
    </row>
    <row r="72" spans="1:5" ht="25.5" customHeight="1">
      <c r="A72" s="85">
        <v>1001</v>
      </c>
      <c r="B72" s="25" t="s">
        <v>103</v>
      </c>
      <c r="C72" s="26">
        <v>60</v>
      </c>
      <c r="D72" s="26">
        <v>15</v>
      </c>
      <c r="E72" s="26">
        <f t="shared" si="1"/>
        <v>25</v>
      </c>
    </row>
    <row r="73" spans="1:5" ht="25.5" customHeight="1">
      <c r="A73" s="82">
        <v>1100</v>
      </c>
      <c r="B73" s="24" t="s">
        <v>36</v>
      </c>
      <c r="C73" s="23">
        <f>C74</f>
        <v>1</v>
      </c>
      <c r="D73" s="23">
        <f>D74</f>
        <v>0</v>
      </c>
      <c r="E73" s="23">
        <f t="shared" si="1"/>
        <v>0</v>
      </c>
    </row>
    <row r="74" spans="1:5" ht="26.25" customHeight="1">
      <c r="A74" s="85">
        <v>1101</v>
      </c>
      <c r="B74" s="25" t="s">
        <v>120</v>
      </c>
      <c r="C74" s="26">
        <v>1</v>
      </c>
      <c r="D74" s="26">
        <v>0</v>
      </c>
      <c r="E74" s="26">
        <f t="shared" si="1"/>
        <v>0</v>
      </c>
    </row>
    <row r="75" spans="1:5" ht="25.5" customHeight="1">
      <c r="A75" s="82">
        <v>1200</v>
      </c>
      <c r="B75" s="24" t="s">
        <v>121</v>
      </c>
      <c r="C75" s="23">
        <f>C76</f>
        <v>30</v>
      </c>
      <c r="D75" s="23">
        <f>D76</f>
        <v>13.9</v>
      </c>
      <c r="E75" s="23">
        <f t="shared" si="1"/>
        <v>46.33333333333333</v>
      </c>
    </row>
    <row r="76" spans="1:5" ht="39" customHeight="1">
      <c r="A76" s="85">
        <v>1202</v>
      </c>
      <c r="B76" s="25" t="s">
        <v>122</v>
      </c>
      <c r="C76" s="26">
        <v>30</v>
      </c>
      <c r="D76" s="26">
        <v>13.9</v>
      </c>
      <c r="E76" s="26">
        <f t="shared" si="1"/>
        <v>46.33333333333333</v>
      </c>
    </row>
    <row r="77" spans="1:5" ht="17.25" customHeight="1">
      <c r="A77" s="85"/>
      <c r="B77" s="21" t="s">
        <v>19</v>
      </c>
      <c r="C77" s="23">
        <f>C50+C56+C58+C62+C64+C67+C69+C71+C73+C75</f>
        <v>4708.6</v>
      </c>
      <c r="D77" s="23">
        <f>D75+D73+D69+D67+D64+D62+D58+D56+D50+D71</f>
        <v>606.7</v>
      </c>
      <c r="E77" s="23">
        <f t="shared" si="1"/>
        <v>12.884933950643504</v>
      </c>
    </row>
    <row r="78" spans="1:5" ht="53.25" customHeight="1">
      <c r="A78" s="82" t="s">
        <v>266</v>
      </c>
      <c r="B78" s="31" t="s">
        <v>72</v>
      </c>
      <c r="C78" s="32">
        <f>C48-C77</f>
        <v>-602.8999999999996</v>
      </c>
      <c r="D78" s="32">
        <f>D48-D77</f>
        <v>155.70000000000005</v>
      </c>
      <c r="E78" s="23"/>
    </row>
    <row r="79" spans="1:5" ht="39.75" customHeight="1">
      <c r="A79" s="82" t="s">
        <v>265</v>
      </c>
      <c r="B79" s="31" t="s">
        <v>73</v>
      </c>
      <c r="C79" s="32">
        <f>-C78</f>
        <v>602.8999999999996</v>
      </c>
      <c r="D79" s="32">
        <f>-D78</f>
        <v>-155.70000000000005</v>
      </c>
      <c r="E79" s="23"/>
    </row>
    <row r="80" spans="1:5" ht="15.75">
      <c r="A80" s="86"/>
      <c r="B80" s="31" t="s">
        <v>74</v>
      </c>
      <c r="C80" s="32">
        <f>C79</f>
        <v>602.8999999999996</v>
      </c>
      <c r="D80" s="32">
        <f>D79</f>
        <v>-155.70000000000005</v>
      </c>
      <c r="E80" s="26"/>
    </row>
    <row r="81" spans="1:5" ht="15">
      <c r="A81" s="78"/>
      <c r="B81" s="36"/>
      <c r="C81" s="36"/>
      <c r="D81" s="36"/>
      <c r="E81" s="36"/>
    </row>
    <row r="82" spans="1:5" ht="15">
      <c r="A82" s="78"/>
      <c r="B82" s="36"/>
      <c r="C82" s="36"/>
      <c r="D82" s="36"/>
      <c r="E82" s="36"/>
    </row>
  </sheetData>
  <sheetProtection/>
  <mergeCells count="5">
    <mergeCell ref="C1:E1"/>
    <mergeCell ref="A6:E6"/>
    <mergeCell ref="A7:E7"/>
    <mergeCell ref="C3:E3"/>
    <mergeCell ref="A49:E49"/>
  </mergeCells>
  <printOptions/>
  <pageMargins left="0.52" right="0.17" top="0.37" bottom="0.2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="85" zoomScaleNormal="85" zoomScalePageLayoutView="0" workbookViewId="0" topLeftCell="A68">
      <selection activeCell="D78" sqref="D78"/>
    </sheetView>
  </sheetViews>
  <sheetFormatPr defaultColWidth="9.00390625" defaultRowHeight="12.75"/>
  <cols>
    <col min="1" max="1" width="30.875" style="79" customWidth="1"/>
    <col min="2" max="2" width="37.875" style="0" customWidth="1"/>
    <col min="3" max="3" width="10.625" style="0" customWidth="1"/>
    <col min="4" max="4" width="10.75390625" style="0" customWidth="1"/>
  </cols>
  <sheetData>
    <row r="1" spans="1:5" ht="15.75">
      <c r="A1" s="78"/>
      <c r="B1" s="19"/>
      <c r="C1" s="126" t="s">
        <v>69</v>
      </c>
      <c r="D1" s="126"/>
      <c r="E1" s="126"/>
    </row>
    <row r="2" spans="1:5" ht="15">
      <c r="A2" s="78"/>
      <c r="B2" s="19"/>
      <c r="C2" s="19"/>
      <c r="D2" s="19"/>
      <c r="E2" s="19"/>
    </row>
    <row r="3" spans="1:5" ht="15">
      <c r="A3" s="78"/>
      <c r="B3" s="19"/>
      <c r="C3" s="119" t="s">
        <v>68</v>
      </c>
      <c r="D3" s="119"/>
      <c r="E3" s="119"/>
    </row>
    <row r="4" spans="1:5" ht="15">
      <c r="A4" s="78"/>
      <c r="B4" s="19"/>
      <c r="C4" s="19"/>
      <c r="D4" s="19"/>
      <c r="E4" s="19"/>
    </row>
    <row r="5" spans="1:5" ht="15">
      <c r="A5" s="78"/>
      <c r="B5" s="19"/>
      <c r="C5" s="19"/>
      <c r="D5" s="19"/>
      <c r="E5" s="19"/>
    </row>
    <row r="6" spans="1:5" ht="15.75">
      <c r="A6" s="118" t="s">
        <v>143</v>
      </c>
      <c r="B6" s="118"/>
      <c r="C6" s="118"/>
      <c r="D6" s="118"/>
      <c r="E6" s="118"/>
    </row>
    <row r="7" spans="1:5" ht="15.75">
      <c r="A7" s="108" t="s">
        <v>273</v>
      </c>
      <c r="B7" s="108"/>
      <c r="C7" s="108"/>
      <c r="D7" s="108"/>
      <c r="E7" s="108"/>
    </row>
    <row r="8" spans="1:5" ht="15.75">
      <c r="A8" s="47"/>
      <c r="B8" s="2"/>
      <c r="C8" s="2"/>
      <c r="D8" s="2"/>
      <c r="E8" s="2"/>
    </row>
    <row r="9" spans="1:5" ht="15.75">
      <c r="A9" s="47"/>
      <c r="B9" s="2"/>
      <c r="C9" s="2"/>
      <c r="D9" s="2"/>
      <c r="E9" s="3" t="s">
        <v>83</v>
      </c>
    </row>
    <row r="10" spans="1:6" ht="64.5" customHeight="1">
      <c r="A10" s="69" t="s">
        <v>20</v>
      </c>
      <c r="B10" s="69" t="s">
        <v>86</v>
      </c>
      <c r="C10" s="69" t="s">
        <v>274</v>
      </c>
      <c r="D10" s="69" t="s">
        <v>223</v>
      </c>
      <c r="E10" s="69" t="s">
        <v>62</v>
      </c>
      <c r="F10" s="4"/>
    </row>
    <row r="11" spans="1:6" ht="15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4"/>
    </row>
    <row r="12" spans="1:6" ht="15.75">
      <c r="A12" s="21" t="s">
        <v>37</v>
      </c>
      <c r="B12" s="22" t="s">
        <v>108</v>
      </c>
      <c r="C12" s="23">
        <f>C13+C15+C20+C22+C25+C27+C31+C35+C33+C29</f>
        <v>2142.7</v>
      </c>
      <c r="D12" s="23">
        <f>D13+D15+D20+D22+D25+D27+D31+D35+D33+D29</f>
        <v>845.5</v>
      </c>
      <c r="E12" s="61">
        <f aca="true" t="shared" si="0" ref="E12:E24">D12/C12*100</f>
        <v>39.459560367760304</v>
      </c>
      <c r="F12" s="5"/>
    </row>
    <row r="13" spans="1:6" ht="18.75" customHeight="1">
      <c r="A13" s="21" t="s">
        <v>0</v>
      </c>
      <c r="B13" s="24" t="s">
        <v>38</v>
      </c>
      <c r="C13" s="23">
        <f>C14</f>
        <v>240</v>
      </c>
      <c r="D13" s="23">
        <f>D14</f>
        <v>148.3</v>
      </c>
      <c r="E13" s="61">
        <f t="shared" si="0"/>
        <v>61.791666666666664</v>
      </c>
      <c r="F13" s="6"/>
    </row>
    <row r="14" spans="1:6" ht="17.25" customHeight="1">
      <c r="A14" s="20" t="s">
        <v>1</v>
      </c>
      <c r="B14" s="25" t="s">
        <v>2</v>
      </c>
      <c r="C14" s="26">
        <v>240</v>
      </c>
      <c r="D14" s="26">
        <v>148.3</v>
      </c>
      <c r="E14" s="62">
        <f t="shared" si="0"/>
        <v>61.791666666666664</v>
      </c>
      <c r="F14" s="7"/>
    </row>
    <row r="15" spans="1:6" ht="56.25" customHeight="1">
      <c r="A15" s="21" t="s">
        <v>168</v>
      </c>
      <c r="B15" s="24" t="s">
        <v>169</v>
      </c>
      <c r="C15" s="23">
        <f>SUM(C16+C17+C18+C19)</f>
        <v>570.5000000000001</v>
      </c>
      <c r="D15" s="23">
        <f>SUM(D16+D17+D18+D19)</f>
        <v>154</v>
      </c>
      <c r="E15" s="61">
        <f t="shared" si="0"/>
        <v>26.99386503067484</v>
      </c>
      <c r="F15" s="7"/>
    </row>
    <row r="16" spans="1:6" ht="141.75" customHeight="1">
      <c r="A16" s="34" t="s">
        <v>170</v>
      </c>
      <c r="B16" s="73" t="s">
        <v>174</v>
      </c>
      <c r="C16" s="26">
        <v>206.8</v>
      </c>
      <c r="D16" s="26">
        <v>67.6</v>
      </c>
      <c r="E16" s="62">
        <f t="shared" si="0"/>
        <v>32.68858800773694</v>
      </c>
      <c r="F16" s="7"/>
    </row>
    <row r="17" spans="1:6" ht="172.5" customHeight="1">
      <c r="A17" s="34" t="s">
        <v>171</v>
      </c>
      <c r="B17" s="74" t="s">
        <v>175</v>
      </c>
      <c r="C17" s="26">
        <v>1.5</v>
      </c>
      <c r="D17" s="26">
        <v>0.5</v>
      </c>
      <c r="E17" s="62">
        <f t="shared" si="0"/>
        <v>33.33333333333333</v>
      </c>
      <c r="F17" s="7"/>
    </row>
    <row r="18" spans="1:6" ht="137.25" customHeight="1">
      <c r="A18" s="34" t="s">
        <v>172</v>
      </c>
      <c r="B18" s="49" t="s">
        <v>176</v>
      </c>
      <c r="C18" s="26">
        <v>400.6</v>
      </c>
      <c r="D18" s="26">
        <v>99.2</v>
      </c>
      <c r="E18" s="62">
        <f t="shared" si="0"/>
        <v>24.76285571642536</v>
      </c>
      <c r="F18" s="7"/>
    </row>
    <row r="19" spans="1:6" ht="129" customHeight="1">
      <c r="A19" s="34" t="s">
        <v>173</v>
      </c>
      <c r="B19" s="49" t="s">
        <v>177</v>
      </c>
      <c r="C19" s="26">
        <v>-38.4</v>
      </c>
      <c r="D19" s="26">
        <v>-13.3</v>
      </c>
      <c r="E19" s="62">
        <f t="shared" si="0"/>
        <v>34.63541666666667</v>
      </c>
      <c r="F19" s="7"/>
    </row>
    <row r="20" spans="1:6" ht="21" customHeight="1">
      <c r="A20" s="21" t="s">
        <v>3</v>
      </c>
      <c r="B20" s="24" t="s">
        <v>39</v>
      </c>
      <c r="C20" s="23">
        <f>C21</f>
        <v>600</v>
      </c>
      <c r="D20" s="23">
        <f>D21</f>
        <v>535.2</v>
      </c>
      <c r="E20" s="61">
        <f t="shared" si="0"/>
        <v>89.20000000000002</v>
      </c>
      <c r="F20" s="6"/>
    </row>
    <row r="21" spans="1:6" ht="36" customHeight="1">
      <c r="A21" s="20" t="s">
        <v>40</v>
      </c>
      <c r="B21" s="25" t="s">
        <v>6</v>
      </c>
      <c r="C21" s="26">
        <v>600</v>
      </c>
      <c r="D21" s="26">
        <v>535.2</v>
      </c>
      <c r="E21" s="62">
        <f t="shared" si="0"/>
        <v>89.20000000000002</v>
      </c>
      <c r="F21" s="4"/>
    </row>
    <row r="22" spans="1:6" ht="22.5" customHeight="1">
      <c r="A22" s="21" t="s">
        <v>41</v>
      </c>
      <c r="B22" s="24" t="s">
        <v>42</v>
      </c>
      <c r="C22" s="23">
        <f>C23+C24</f>
        <v>292</v>
      </c>
      <c r="D22" s="23">
        <f>D23+D24</f>
        <v>8</v>
      </c>
      <c r="E22" s="61">
        <f t="shared" si="0"/>
        <v>2.73972602739726</v>
      </c>
      <c r="F22" s="6"/>
    </row>
    <row r="23" spans="1:6" ht="38.25" customHeight="1">
      <c r="A23" s="20" t="s">
        <v>43</v>
      </c>
      <c r="B23" s="25" t="s">
        <v>44</v>
      </c>
      <c r="C23" s="26">
        <v>22</v>
      </c>
      <c r="D23" s="26">
        <v>0.8</v>
      </c>
      <c r="E23" s="62">
        <f t="shared" si="0"/>
        <v>3.6363636363636367</v>
      </c>
      <c r="F23" s="4"/>
    </row>
    <row r="24" spans="1:6" ht="18" customHeight="1">
      <c r="A24" s="20" t="s">
        <v>45</v>
      </c>
      <c r="B24" s="25" t="s">
        <v>46</v>
      </c>
      <c r="C24" s="26">
        <v>270</v>
      </c>
      <c r="D24" s="26">
        <v>7.2</v>
      </c>
      <c r="E24" s="62">
        <f t="shared" si="0"/>
        <v>2.666666666666667</v>
      </c>
      <c r="F24" s="4"/>
    </row>
    <row r="25" spans="1:6" ht="18.75" customHeight="1">
      <c r="A25" s="21" t="s">
        <v>33</v>
      </c>
      <c r="B25" s="24" t="s">
        <v>34</v>
      </c>
      <c r="C25" s="23">
        <f>C26</f>
        <v>0</v>
      </c>
      <c r="D25" s="23">
        <f>D26</f>
        <v>0</v>
      </c>
      <c r="E25" s="61"/>
      <c r="F25" s="6"/>
    </row>
    <row r="26" spans="1:6" ht="19.5" customHeight="1">
      <c r="A26" s="20" t="s">
        <v>33</v>
      </c>
      <c r="B26" s="25" t="s">
        <v>25</v>
      </c>
      <c r="C26" s="26">
        <v>0</v>
      </c>
      <c r="D26" s="26"/>
      <c r="E26" s="62"/>
      <c r="F26" s="4"/>
    </row>
    <row r="27" spans="1:6" ht="69.75" customHeight="1">
      <c r="A27" s="21" t="s">
        <v>47</v>
      </c>
      <c r="B27" s="24" t="s">
        <v>48</v>
      </c>
      <c r="C27" s="23">
        <f>C28</f>
        <v>440.2</v>
      </c>
      <c r="D27" s="23">
        <f>D28</f>
        <v>0</v>
      </c>
      <c r="E27" s="61"/>
      <c r="F27" s="6"/>
    </row>
    <row r="28" spans="1:6" ht="127.5" customHeight="1">
      <c r="A28" s="20" t="s">
        <v>80</v>
      </c>
      <c r="B28" s="25" t="s">
        <v>176</v>
      </c>
      <c r="C28" s="26">
        <v>440.2</v>
      </c>
      <c r="D28" s="26">
        <v>0</v>
      </c>
      <c r="E28" s="62">
        <f>D28/C28*100</f>
        <v>0</v>
      </c>
      <c r="F28" s="4"/>
    </row>
    <row r="29" spans="1:6" ht="47.25" customHeight="1">
      <c r="A29" s="21" t="s">
        <v>113</v>
      </c>
      <c r="B29" s="24" t="s">
        <v>181</v>
      </c>
      <c r="C29" s="23">
        <f>C30</f>
        <v>0</v>
      </c>
      <c r="D29" s="23">
        <f>D30</f>
        <v>0</v>
      </c>
      <c r="E29" s="23"/>
      <c r="F29" s="4"/>
    </row>
    <row r="30" spans="1:6" ht="37.5" customHeight="1">
      <c r="A30" s="20" t="s">
        <v>183</v>
      </c>
      <c r="B30" s="25" t="s">
        <v>180</v>
      </c>
      <c r="C30" s="26"/>
      <c r="D30" s="26"/>
      <c r="E30" s="26"/>
      <c r="F30" s="4"/>
    </row>
    <row r="31" spans="1:6" ht="52.5" customHeight="1">
      <c r="A31" s="21" t="s">
        <v>52</v>
      </c>
      <c r="B31" s="24" t="s">
        <v>53</v>
      </c>
      <c r="C31" s="23">
        <f>C32</f>
        <v>0</v>
      </c>
      <c r="D31" s="23">
        <f>D32</f>
        <v>0</v>
      </c>
      <c r="E31" s="62"/>
      <c r="F31" s="4"/>
    </row>
    <row r="32" spans="1:6" ht="84" customHeight="1">
      <c r="A32" s="20" t="s">
        <v>132</v>
      </c>
      <c r="B32" s="25" t="s">
        <v>54</v>
      </c>
      <c r="C32" s="26"/>
      <c r="D32" s="26"/>
      <c r="E32" s="62"/>
      <c r="F32" s="4"/>
    </row>
    <row r="33" spans="1:6" ht="40.5" customHeight="1">
      <c r="A33" s="21" t="s">
        <v>153</v>
      </c>
      <c r="B33" s="24" t="s">
        <v>149</v>
      </c>
      <c r="C33" s="23">
        <f>C34</f>
        <v>0</v>
      </c>
      <c r="D33" s="23">
        <f>D34</f>
        <v>0</v>
      </c>
      <c r="E33" s="61"/>
      <c r="F33" s="4"/>
    </row>
    <row r="34" spans="1:6" ht="78.75" customHeight="1">
      <c r="A34" s="20" t="s">
        <v>154</v>
      </c>
      <c r="B34" s="25" t="s">
        <v>155</v>
      </c>
      <c r="C34" s="26"/>
      <c r="D34" s="26"/>
      <c r="E34" s="62"/>
      <c r="F34" s="4"/>
    </row>
    <row r="35" spans="1:6" ht="21" customHeight="1">
      <c r="A35" s="21" t="s">
        <v>109</v>
      </c>
      <c r="B35" s="24" t="s">
        <v>64</v>
      </c>
      <c r="C35" s="23"/>
      <c r="D35" s="23">
        <f>D36</f>
        <v>0</v>
      </c>
      <c r="E35" s="62"/>
      <c r="F35" s="4"/>
    </row>
    <row r="36" spans="1:6" ht="31.5">
      <c r="A36" s="27" t="s">
        <v>110</v>
      </c>
      <c r="B36" s="28" t="s">
        <v>65</v>
      </c>
      <c r="C36" s="26"/>
      <c r="D36" s="26">
        <v>0</v>
      </c>
      <c r="E36" s="62"/>
      <c r="F36" s="4"/>
    </row>
    <row r="37" spans="1:6" ht="21" customHeight="1">
      <c r="A37" s="21"/>
      <c r="B37" s="24" t="s">
        <v>55</v>
      </c>
      <c r="C37" s="23">
        <f>C12</f>
        <v>2142.7</v>
      </c>
      <c r="D37" s="23">
        <f>D12</f>
        <v>845.5</v>
      </c>
      <c r="E37" s="61">
        <f aca="true" t="shared" si="1" ref="E37:E47">D37/C37*100</f>
        <v>39.459560367760304</v>
      </c>
      <c r="F37" s="5"/>
    </row>
    <row r="38" spans="1:6" ht="22.5" customHeight="1">
      <c r="A38" s="21" t="s">
        <v>56</v>
      </c>
      <c r="B38" s="24" t="s">
        <v>57</v>
      </c>
      <c r="C38" s="23">
        <f>C39+C42+C45+C48+C51</f>
        <v>3154.1</v>
      </c>
      <c r="D38" s="23">
        <f>D39+D42+D45+D48+D51</f>
        <v>236.3</v>
      </c>
      <c r="E38" s="61">
        <f t="shared" si="1"/>
        <v>7.49183602295425</v>
      </c>
      <c r="F38" s="5"/>
    </row>
    <row r="39" spans="1:6" ht="51" customHeight="1">
      <c r="A39" s="43" t="s">
        <v>230</v>
      </c>
      <c r="B39" s="48" t="s">
        <v>184</v>
      </c>
      <c r="C39" s="23">
        <f>C40+C41</f>
        <v>894</v>
      </c>
      <c r="D39" s="23">
        <f>D40+D41</f>
        <v>223.5</v>
      </c>
      <c r="E39" s="61">
        <f t="shared" si="1"/>
        <v>25</v>
      </c>
      <c r="F39" s="4"/>
    </row>
    <row r="40" spans="1:6" ht="48.75" customHeight="1">
      <c r="A40" s="34" t="s">
        <v>213</v>
      </c>
      <c r="B40" s="25" t="s">
        <v>97</v>
      </c>
      <c r="C40" s="26">
        <v>894</v>
      </c>
      <c r="D40" s="26">
        <v>223.5</v>
      </c>
      <c r="E40" s="62">
        <f t="shared" si="1"/>
        <v>25</v>
      </c>
      <c r="F40" s="4"/>
    </row>
    <row r="41" spans="1:6" ht="48.75" customHeight="1">
      <c r="A41" s="34" t="s">
        <v>222</v>
      </c>
      <c r="B41" s="49" t="s">
        <v>156</v>
      </c>
      <c r="C41" s="56"/>
      <c r="D41" s="26"/>
      <c r="E41" s="62"/>
      <c r="F41" s="4"/>
    </row>
    <row r="42" spans="1:6" ht="53.25" customHeight="1">
      <c r="A42" s="63" t="s">
        <v>235</v>
      </c>
      <c r="B42" s="48" t="s">
        <v>185</v>
      </c>
      <c r="C42" s="23">
        <f>C43+C44</f>
        <v>0</v>
      </c>
      <c r="D42" s="23">
        <f>D43+D44</f>
        <v>0</v>
      </c>
      <c r="E42" s="61"/>
      <c r="F42" s="4"/>
    </row>
    <row r="43" spans="1:6" ht="32.25" customHeight="1">
      <c r="A43" s="28" t="s">
        <v>214</v>
      </c>
      <c r="B43" s="25" t="s">
        <v>164</v>
      </c>
      <c r="C43" s="26"/>
      <c r="D43" s="26"/>
      <c r="E43" s="62"/>
      <c r="F43" s="4"/>
    </row>
    <row r="44" spans="1:6" ht="63" customHeight="1">
      <c r="A44" s="28" t="s">
        <v>214</v>
      </c>
      <c r="B44" s="70" t="s">
        <v>157</v>
      </c>
      <c r="C44" s="26"/>
      <c r="D44" s="26"/>
      <c r="E44" s="62"/>
      <c r="F44" s="4"/>
    </row>
    <row r="45" spans="1:6" ht="50.25" customHeight="1">
      <c r="A45" s="43" t="s">
        <v>227</v>
      </c>
      <c r="B45" s="24" t="s">
        <v>26</v>
      </c>
      <c r="C45" s="23">
        <f>C46+C47</f>
        <v>51.1</v>
      </c>
      <c r="D45" s="23">
        <f>D46+D47</f>
        <v>12.799999999999999</v>
      </c>
      <c r="E45" s="61">
        <f t="shared" si="1"/>
        <v>25.048923679060664</v>
      </c>
      <c r="F45" s="4"/>
    </row>
    <row r="46" spans="1:6" ht="90" customHeight="1">
      <c r="A46" s="34" t="s">
        <v>215</v>
      </c>
      <c r="B46" s="49" t="s">
        <v>130</v>
      </c>
      <c r="C46" s="26">
        <v>2.2</v>
      </c>
      <c r="D46" s="26">
        <v>0.6</v>
      </c>
      <c r="E46" s="62">
        <f t="shared" si="1"/>
        <v>27.27272727272727</v>
      </c>
      <c r="F46" s="8"/>
    </row>
    <row r="47" spans="1:6" ht="89.25" customHeight="1">
      <c r="A47" s="34" t="s">
        <v>232</v>
      </c>
      <c r="B47" s="49" t="s">
        <v>216</v>
      </c>
      <c r="C47" s="26">
        <v>48.9</v>
      </c>
      <c r="D47" s="26">
        <v>12.2</v>
      </c>
      <c r="E47" s="62">
        <f t="shared" si="1"/>
        <v>24.94887525562372</v>
      </c>
      <c r="F47" s="9"/>
    </row>
    <row r="48" spans="1:6" ht="36" customHeight="1">
      <c r="A48" s="21" t="s">
        <v>228</v>
      </c>
      <c r="B48" s="29" t="s">
        <v>31</v>
      </c>
      <c r="C48" s="23">
        <f>C49+C50</f>
        <v>2209</v>
      </c>
      <c r="D48" s="23">
        <f>D49+D50</f>
        <v>0</v>
      </c>
      <c r="E48" s="61"/>
      <c r="F48" s="9"/>
    </row>
    <row r="49" spans="1:6" ht="39.75" customHeight="1">
      <c r="A49" s="20" t="s">
        <v>217</v>
      </c>
      <c r="B49" s="30" t="s">
        <v>63</v>
      </c>
      <c r="C49" s="26">
        <v>2209</v>
      </c>
      <c r="D49" s="26">
        <v>0</v>
      </c>
      <c r="E49" s="62"/>
      <c r="F49" s="9"/>
    </row>
    <row r="50" spans="1:6" ht="123.75" customHeight="1">
      <c r="A50" s="80" t="s">
        <v>231</v>
      </c>
      <c r="B50" s="75" t="s">
        <v>159</v>
      </c>
      <c r="C50" s="26"/>
      <c r="D50" s="26"/>
      <c r="E50" s="62"/>
      <c r="F50" s="5"/>
    </row>
    <row r="51" spans="1:6" ht="82.5" customHeight="1">
      <c r="A51" s="21" t="s">
        <v>115</v>
      </c>
      <c r="B51" s="29" t="s">
        <v>116</v>
      </c>
      <c r="C51" s="23">
        <f>C52</f>
        <v>0</v>
      </c>
      <c r="D51" s="23">
        <f>D52</f>
        <v>0</v>
      </c>
      <c r="E51" s="61"/>
      <c r="F51" s="5"/>
    </row>
    <row r="52" spans="1:6" ht="82.5" customHeight="1">
      <c r="A52" s="20" t="s">
        <v>197</v>
      </c>
      <c r="B52" s="30" t="s">
        <v>198</v>
      </c>
      <c r="C52" s="26"/>
      <c r="D52" s="26"/>
      <c r="E52" s="62"/>
      <c r="F52" s="5"/>
    </row>
    <row r="53" spans="1:6" ht="20.25" customHeight="1">
      <c r="A53" s="21"/>
      <c r="B53" s="24" t="s">
        <v>76</v>
      </c>
      <c r="C53" s="23">
        <f>C37+C38</f>
        <v>5296.799999999999</v>
      </c>
      <c r="D53" s="23">
        <f>D37+D38</f>
        <v>1081.8</v>
      </c>
      <c r="E53" s="61">
        <f>D53/C53*100</f>
        <v>20.42365201631174</v>
      </c>
      <c r="F53" s="5"/>
    </row>
    <row r="54" spans="1:6" ht="15" customHeight="1">
      <c r="A54" s="120" t="s">
        <v>67</v>
      </c>
      <c r="B54" s="121"/>
      <c r="C54" s="121"/>
      <c r="D54" s="121"/>
      <c r="E54" s="122"/>
      <c r="F54" s="5"/>
    </row>
    <row r="55" spans="1:5" ht="21.75" customHeight="1">
      <c r="A55" s="82" t="s">
        <v>239</v>
      </c>
      <c r="B55" s="24" t="s">
        <v>14</v>
      </c>
      <c r="C55" s="23">
        <f>SUM(C56:C60)</f>
        <v>2168.1000000000004</v>
      </c>
      <c r="D55" s="23">
        <f>SUM(D56:D60)</f>
        <v>624.5</v>
      </c>
      <c r="E55" s="23">
        <f aca="true" t="shared" si="2" ref="E55:E78">D55/C55*100</f>
        <v>28.804021954706883</v>
      </c>
    </row>
    <row r="56" spans="1:5" ht="69.75" customHeight="1">
      <c r="A56" s="85" t="s">
        <v>240</v>
      </c>
      <c r="B56" s="25" t="s">
        <v>35</v>
      </c>
      <c r="C56" s="26">
        <v>614.9</v>
      </c>
      <c r="D56" s="26">
        <v>158.4</v>
      </c>
      <c r="E56" s="26">
        <f t="shared" si="2"/>
        <v>25.760286225402506</v>
      </c>
    </row>
    <row r="57" spans="1:5" ht="103.5" customHeight="1">
      <c r="A57" s="85" t="s">
        <v>241</v>
      </c>
      <c r="B57" s="25" t="s">
        <v>123</v>
      </c>
      <c r="C57" s="26">
        <v>1394.4</v>
      </c>
      <c r="D57" s="26">
        <v>374.1</v>
      </c>
      <c r="E57" s="26">
        <f t="shared" si="2"/>
        <v>26.828743545611015</v>
      </c>
    </row>
    <row r="58" spans="1:5" ht="37.5" customHeight="1">
      <c r="A58" s="85" t="s">
        <v>280</v>
      </c>
      <c r="B58" s="25" t="s">
        <v>289</v>
      </c>
      <c r="C58" s="26">
        <v>54.8</v>
      </c>
      <c r="D58" s="26">
        <v>0</v>
      </c>
      <c r="E58" s="26">
        <f t="shared" si="2"/>
        <v>0</v>
      </c>
    </row>
    <row r="59" spans="1:5" ht="24.75" customHeight="1">
      <c r="A59" s="85" t="s">
        <v>242</v>
      </c>
      <c r="B59" s="25" t="s">
        <v>104</v>
      </c>
      <c r="C59" s="26">
        <v>10</v>
      </c>
      <c r="D59" s="26">
        <v>0</v>
      </c>
      <c r="E59" s="26">
        <f t="shared" si="2"/>
        <v>0</v>
      </c>
    </row>
    <row r="60" spans="1:5" ht="38.25" customHeight="1">
      <c r="A60" s="85" t="s">
        <v>243</v>
      </c>
      <c r="B60" s="25" t="s">
        <v>105</v>
      </c>
      <c r="C60" s="26">
        <v>94</v>
      </c>
      <c r="D60" s="26">
        <v>92</v>
      </c>
      <c r="E60" s="26">
        <f t="shared" si="2"/>
        <v>97.87234042553192</v>
      </c>
    </row>
    <row r="61" spans="1:5" ht="27.75" customHeight="1">
      <c r="A61" s="82" t="s">
        <v>244</v>
      </c>
      <c r="B61" s="24" t="s">
        <v>15</v>
      </c>
      <c r="C61" s="23">
        <f>C62</f>
        <v>48.9</v>
      </c>
      <c r="D61" s="23">
        <f>D62</f>
        <v>9.7</v>
      </c>
      <c r="E61" s="23">
        <f t="shared" si="2"/>
        <v>19.83640081799591</v>
      </c>
    </row>
    <row r="62" spans="1:5" ht="39" customHeight="1">
      <c r="A62" s="85" t="s">
        <v>245</v>
      </c>
      <c r="B62" s="25" t="s">
        <v>27</v>
      </c>
      <c r="C62" s="26">
        <v>48.9</v>
      </c>
      <c r="D62" s="26">
        <v>9.7</v>
      </c>
      <c r="E62" s="26">
        <f t="shared" si="2"/>
        <v>19.83640081799591</v>
      </c>
    </row>
    <row r="63" spans="1:5" ht="57" customHeight="1">
      <c r="A63" s="82" t="s">
        <v>246</v>
      </c>
      <c r="B63" s="24" t="s">
        <v>136</v>
      </c>
      <c r="C63" s="23">
        <f>C64+C65</f>
        <v>58.8</v>
      </c>
      <c r="D63" s="23">
        <f>D64+D65</f>
        <v>0.8</v>
      </c>
      <c r="E63" s="23">
        <f t="shared" si="2"/>
        <v>1.360544217687075</v>
      </c>
    </row>
    <row r="64" spans="1:5" ht="36" customHeight="1">
      <c r="A64" s="85" t="s">
        <v>247</v>
      </c>
      <c r="B64" s="25" t="s">
        <v>137</v>
      </c>
      <c r="C64" s="26">
        <v>58</v>
      </c>
      <c r="D64" s="26">
        <v>0</v>
      </c>
      <c r="E64" s="26">
        <f t="shared" si="2"/>
        <v>0</v>
      </c>
    </row>
    <row r="65" spans="1:5" ht="48" customHeight="1">
      <c r="A65" s="85" t="s">
        <v>248</v>
      </c>
      <c r="B65" s="25" t="s">
        <v>254</v>
      </c>
      <c r="C65" s="26">
        <v>0.8</v>
      </c>
      <c r="D65" s="26">
        <v>0.8</v>
      </c>
      <c r="E65" s="26">
        <f t="shared" si="2"/>
        <v>100</v>
      </c>
    </row>
    <row r="66" spans="1:5" ht="27" customHeight="1">
      <c r="A66" s="82" t="s">
        <v>249</v>
      </c>
      <c r="B66" s="24" t="s">
        <v>23</v>
      </c>
      <c r="C66" s="23">
        <f>C67</f>
        <v>570.5</v>
      </c>
      <c r="D66" s="23">
        <f>D67</f>
        <v>48.7</v>
      </c>
      <c r="E66" s="23">
        <f t="shared" si="2"/>
        <v>8.536371603856267</v>
      </c>
    </row>
    <row r="67" spans="1:5" ht="39" customHeight="1">
      <c r="A67" s="85" t="s">
        <v>256</v>
      </c>
      <c r="B67" s="25" t="s">
        <v>182</v>
      </c>
      <c r="C67" s="26">
        <v>570.5</v>
      </c>
      <c r="D67" s="26">
        <v>48.7</v>
      </c>
      <c r="E67" s="26">
        <f t="shared" si="2"/>
        <v>8.536371603856267</v>
      </c>
    </row>
    <row r="68" spans="1:5" ht="41.25" customHeight="1">
      <c r="A68" s="82" t="s">
        <v>257</v>
      </c>
      <c r="B68" s="24" t="s">
        <v>16</v>
      </c>
      <c r="C68" s="23">
        <f>SUM(C69:C69)</f>
        <v>817.3</v>
      </c>
      <c r="D68" s="23">
        <f>SUM(D69:D69)</f>
        <v>1.6</v>
      </c>
      <c r="E68" s="23">
        <f t="shared" si="2"/>
        <v>0.19576654839104368</v>
      </c>
    </row>
    <row r="69" spans="1:5" ht="24" customHeight="1">
      <c r="A69" s="85" t="s">
        <v>258</v>
      </c>
      <c r="B69" s="25" t="s">
        <v>21</v>
      </c>
      <c r="C69" s="26">
        <v>817.3</v>
      </c>
      <c r="D69" s="26">
        <v>1.6</v>
      </c>
      <c r="E69" s="26">
        <f t="shared" si="2"/>
        <v>0.19576654839104368</v>
      </c>
    </row>
    <row r="70" spans="1:5" ht="21" customHeight="1">
      <c r="A70" s="82" t="s">
        <v>255</v>
      </c>
      <c r="B70" s="24" t="s">
        <v>17</v>
      </c>
      <c r="C70" s="23">
        <f>C71</f>
        <v>15</v>
      </c>
      <c r="D70" s="23">
        <f>D71</f>
        <v>0</v>
      </c>
      <c r="E70" s="23">
        <f t="shared" si="2"/>
        <v>0</v>
      </c>
    </row>
    <row r="71" spans="1:5" ht="39" customHeight="1">
      <c r="A71" s="85" t="s">
        <v>259</v>
      </c>
      <c r="B71" s="25" t="s">
        <v>28</v>
      </c>
      <c r="C71" s="95">
        <v>15</v>
      </c>
      <c r="D71" s="95">
        <v>0</v>
      </c>
      <c r="E71" s="26">
        <f t="shared" si="2"/>
        <v>0</v>
      </c>
    </row>
    <row r="72" spans="1:5" ht="27" customHeight="1">
      <c r="A72" s="82" t="s">
        <v>263</v>
      </c>
      <c r="B72" s="24" t="s">
        <v>152</v>
      </c>
      <c r="C72" s="23">
        <f>C73</f>
        <v>1589.2</v>
      </c>
      <c r="D72" s="23">
        <f>D73</f>
        <v>380.2</v>
      </c>
      <c r="E72" s="23">
        <f t="shared" si="2"/>
        <v>23.92398691165366</v>
      </c>
    </row>
    <row r="73" spans="1:5" ht="24.75" customHeight="1">
      <c r="A73" s="85" t="s">
        <v>264</v>
      </c>
      <c r="B73" s="25" t="s">
        <v>18</v>
      </c>
      <c r="C73" s="26">
        <v>1589.2</v>
      </c>
      <c r="D73" s="26">
        <v>380.2</v>
      </c>
      <c r="E73" s="26">
        <f t="shared" si="2"/>
        <v>23.92398691165366</v>
      </c>
    </row>
    <row r="74" spans="1:5" ht="24.75" customHeight="1">
      <c r="A74" s="82">
        <v>1100</v>
      </c>
      <c r="B74" s="24" t="s">
        <v>36</v>
      </c>
      <c r="C74" s="23">
        <f>C75</f>
        <v>17</v>
      </c>
      <c r="D74" s="23">
        <f>D75</f>
        <v>0</v>
      </c>
      <c r="E74" s="23">
        <f t="shared" si="2"/>
        <v>0</v>
      </c>
    </row>
    <row r="75" spans="1:5" ht="38.25" customHeight="1">
      <c r="A75" s="85">
        <v>1101</v>
      </c>
      <c r="B75" s="25" t="s">
        <v>120</v>
      </c>
      <c r="C75" s="26">
        <v>17</v>
      </c>
      <c r="D75" s="26">
        <v>0</v>
      </c>
      <c r="E75" s="26">
        <f t="shared" si="2"/>
        <v>0</v>
      </c>
    </row>
    <row r="76" spans="1:5" ht="27" customHeight="1">
      <c r="A76" s="82">
        <v>1200</v>
      </c>
      <c r="B76" s="24" t="s">
        <v>121</v>
      </c>
      <c r="C76" s="23">
        <f>C77</f>
        <v>12</v>
      </c>
      <c r="D76" s="23">
        <f>D77</f>
        <v>0</v>
      </c>
      <c r="E76" s="23">
        <f t="shared" si="2"/>
        <v>0</v>
      </c>
    </row>
    <row r="77" spans="1:5" ht="27.75" customHeight="1">
      <c r="A77" s="85">
        <v>1202</v>
      </c>
      <c r="B77" s="25" t="s">
        <v>122</v>
      </c>
      <c r="C77" s="26">
        <v>12</v>
      </c>
      <c r="D77" s="26">
        <v>0</v>
      </c>
      <c r="E77" s="26">
        <f t="shared" si="2"/>
        <v>0</v>
      </c>
    </row>
    <row r="78" spans="1:5" ht="24.75" customHeight="1">
      <c r="A78" s="85"/>
      <c r="B78" s="21" t="s">
        <v>19</v>
      </c>
      <c r="C78" s="23">
        <f>C74+C72+C70+C68+C66+C63+C61+C55+C76</f>
        <v>5296.800000000001</v>
      </c>
      <c r="D78" s="23">
        <f>D74+D72+D70+D68+D66+D63+D61+D55+D76</f>
        <v>1065.5</v>
      </c>
      <c r="E78" s="23">
        <f t="shared" si="2"/>
        <v>20.115919045461407</v>
      </c>
    </row>
    <row r="79" spans="1:5" ht="47.25">
      <c r="A79" s="82" t="s">
        <v>266</v>
      </c>
      <c r="B79" s="31" t="s">
        <v>72</v>
      </c>
      <c r="C79" s="32">
        <f>C53-C78</f>
        <v>0</v>
      </c>
      <c r="D79" s="32">
        <f>D53-D78</f>
        <v>16.299999999999955</v>
      </c>
      <c r="E79" s="23"/>
    </row>
    <row r="80" spans="1:5" ht="31.5">
      <c r="A80" s="82" t="s">
        <v>265</v>
      </c>
      <c r="B80" s="31" t="s">
        <v>73</v>
      </c>
      <c r="C80" s="32">
        <f>-C79</f>
        <v>0</v>
      </c>
      <c r="D80" s="32">
        <f>-D79</f>
        <v>-16.299999999999955</v>
      </c>
      <c r="E80" s="23"/>
    </row>
    <row r="81" spans="1:5" ht="15.75">
      <c r="A81" s="86"/>
      <c r="B81" s="31" t="s">
        <v>74</v>
      </c>
      <c r="C81" s="32">
        <f>C80</f>
        <v>0</v>
      </c>
      <c r="D81" s="32">
        <f>D80</f>
        <v>-16.299999999999955</v>
      </c>
      <c r="E81" s="26"/>
    </row>
    <row r="82" spans="1:5" ht="15">
      <c r="A82" s="78"/>
      <c r="B82" s="19"/>
      <c r="C82" s="40"/>
      <c r="D82" s="40"/>
      <c r="E82" s="40"/>
    </row>
    <row r="83" spans="1:5" ht="15">
      <c r="A83" s="78"/>
      <c r="B83" s="19"/>
      <c r="C83" s="40"/>
      <c r="D83" s="40"/>
      <c r="E83" s="40"/>
    </row>
  </sheetData>
  <sheetProtection/>
  <mergeCells count="5">
    <mergeCell ref="C1:E1"/>
    <mergeCell ref="C3:E3"/>
    <mergeCell ref="A6:E6"/>
    <mergeCell ref="A7:E7"/>
    <mergeCell ref="A54:E54"/>
  </mergeCells>
  <printOptions/>
  <pageMargins left="0.45" right="0.25" top="0.35" bottom="0.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="84" zoomScaleNormal="84" zoomScalePageLayoutView="0" workbookViewId="0" topLeftCell="A27">
      <selection activeCell="B27" sqref="B27"/>
    </sheetView>
  </sheetViews>
  <sheetFormatPr defaultColWidth="9.00390625" defaultRowHeight="12.75"/>
  <cols>
    <col min="1" max="1" width="29.875" style="40" customWidth="1"/>
    <col min="2" max="2" width="35.75390625" style="19" customWidth="1"/>
    <col min="3" max="3" width="11.00390625" style="40" customWidth="1"/>
    <col min="4" max="4" width="11.625" style="40" customWidth="1"/>
    <col min="5" max="5" width="9.375" style="40" customWidth="1"/>
    <col min="6" max="6" width="9.125" style="1" customWidth="1"/>
  </cols>
  <sheetData>
    <row r="1" spans="1:5" ht="15.75">
      <c r="A1" s="19"/>
      <c r="C1" s="126" t="s">
        <v>69</v>
      </c>
      <c r="D1" s="126"/>
      <c r="E1" s="126"/>
    </row>
    <row r="2" spans="1:5" ht="15">
      <c r="A2" s="19"/>
      <c r="C2" s="19"/>
      <c r="D2" s="19"/>
      <c r="E2" s="19"/>
    </row>
    <row r="3" spans="1:5" ht="15">
      <c r="A3" s="19"/>
      <c r="C3" s="119" t="s">
        <v>68</v>
      </c>
      <c r="D3" s="119"/>
      <c r="E3" s="119"/>
    </row>
    <row r="4" spans="1:5" ht="15">
      <c r="A4" s="19"/>
      <c r="C4" s="19"/>
      <c r="D4" s="19"/>
      <c r="E4" s="19"/>
    </row>
    <row r="5" spans="1:5" ht="15">
      <c r="A5" s="19"/>
      <c r="C5" s="19"/>
      <c r="D5" s="19"/>
      <c r="E5" s="19"/>
    </row>
    <row r="6" spans="1:5" ht="15.75">
      <c r="A6" s="118" t="s">
        <v>101</v>
      </c>
      <c r="B6" s="118"/>
      <c r="C6" s="118"/>
      <c r="D6" s="118"/>
      <c r="E6" s="118"/>
    </row>
    <row r="7" spans="1:5" ht="15.75">
      <c r="A7" s="108" t="s">
        <v>296</v>
      </c>
      <c r="B7" s="108"/>
      <c r="C7" s="108"/>
      <c r="D7" s="108"/>
      <c r="E7" s="108"/>
    </row>
    <row r="8" spans="1:5" ht="15.75">
      <c r="A8" s="19"/>
      <c r="C8" s="19"/>
      <c r="D8" s="19"/>
      <c r="E8" s="35" t="s">
        <v>83</v>
      </c>
    </row>
    <row r="9" spans="1:6" ht="56.2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  <c r="F9" s="13"/>
    </row>
    <row r="10" spans="1:6" ht="31.5">
      <c r="A10" s="21" t="s">
        <v>24</v>
      </c>
      <c r="B10" s="38" t="s">
        <v>108</v>
      </c>
      <c r="C10" s="23">
        <f>C36</f>
        <v>2743.5</v>
      </c>
      <c r="D10" s="23">
        <f>D36</f>
        <v>381.59999999999997</v>
      </c>
      <c r="E10" s="23">
        <f>D10/C10*100</f>
        <v>13.909240021869874</v>
      </c>
      <c r="F10" s="14"/>
    </row>
    <row r="11" spans="1:6" ht="24.75" customHeight="1">
      <c r="A11" s="21" t="s">
        <v>0</v>
      </c>
      <c r="B11" s="24" t="s">
        <v>87</v>
      </c>
      <c r="C11" s="23">
        <f>C12</f>
        <v>460</v>
      </c>
      <c r="D11" s="23">
        <f>D12</f>
        <v>65.6</v>
      </c>
      <c r="E11" s="23">
        <f aca="true" t="shared" si="0" ref="E11:E50">D11/C11*100</f>
        <v>14.26086956521739</v>
      </c>
      <c r="F11" s="14"/>
    </row>
    <row r="12" spans="1:6" ht="27" customHeight="1">
      <c r="A12" s="20" t="s">
        <v>1</v>
      </c>
      <c r="B12" s="25" t="s">
        <v>2</v>
      </c>
      <c r="C12" s="26">
        <v>460</v>
      </c>
      <c r="D12" s="26">
        <v>65.6</v>
      </c>
      <c r="E12" s="26">
        <f t="shared" si="0"/>
        <v>14.26086956521739</v>
      </c>
      <c r="F12" s="15"/>
    </row>
    <row r="13" spans="1:6" ht="36.75" customHeight="1">
      <c r="A13" s="21" t="s">
        <v>168</v>
      </c>
      <c r="B13" s="24" t="s">
        <v>169</v>
      </c>
      <c r="C13" s="23">
        <f>C14+C15+C16+C17</f>
        <v>104.3</v>
      </c>
      <c r="D13" s="23">
        <f>D14+D15+D16+D17</f>
        <v>28.200000000000003</v>
      </c>
      <c r="E13" s="33">
        <f t="shared" si="0"/>
        <v>27.037392138063282</v>
      </c>
      <c r="F13" s="15"/>
    </row>
    <row r="14" spans="1:6" ht="128.25" customHeight="1">
      <c r="A14" s="34" t="s">
        <v>170</v>
      </c>
      <c r="B14" s="73" t="s">
        <v>174</v>
      </c>
      <c r="C14" s="60">
        <v>37.8</v>
      </c>
      <c r="D14" s="60">
        <v>12.4</v>
      </c>
      <c r="E14" s="45">
        <f t="shared" si="0"/>
        <v>32.80423280423281</v>
      </c>
      <c r="F14" s="15"/>
    </row>
    <row r="15" spans="1:6" ht="162" customHeight="1">
      <c r="A15" s="34" t="s">
        <v>171</v>
      </c>
      <c r="B15" s="74" t="s">
        <v>175</v>
      </c>
      <c r="C15" s="60">
        <v>0.3</v>
      </c>
      <c r="D15" s="60">
        <v>0.1</v>
      </c>
      <c r="E15" s="45">
        <f t="shared" si="0"/>
        <v>33.333333333333336</v>
      </c>
      <c r="F15" s="15"/>
    </row>
    <row r="16" spans="1:6" ht="81" customHeight="1">
      <c r="A16" s="34" t="s">
        <v>172</v>
      </c>
      <c r="B16" s="49" t="s">
        <v>176</v>
      </c>
      <c r="C16" s="60">
        <v>73.2</v>
      </c>
      <c r="D16" s="60">
        <v>18.1</v>
      </c>
      <c r="E16" s="45">
        <f t="shared" si="0"/>
        <v>24.726775956284154</v>
      </c>
      <c r="F16" s="15"/>
    </row>
    <row r="17" spans="1:6" ht="135.75" customHeight="1">
      <c r="A17" s="34" t="s">
        <v>173</v>
      </c>
      <c r="B17" s="49" t="s">
        <v>177</v>
      </c>
      <c r="C17" s="60">
        <v>-7</v>
      </c>
      <c r="D17" s="60">
        <v>-2.4</v>
      </c>
      <c r="E17" s="45">
        <f t="shared" si="0"/>
        <v>34.285714285714285</v>
      </c>
      <c r="F17" s="15"/>
    </row>
    <row r="18" spans="1:6" ht="15.75">
      <c r="A18" s="21" t="s">
        <v>3</v>
      </c>
      <c r="B18" s="24" t="s">
        <v>4</v>
      </c>
      <c r="C18" s="23">
        <f>C19</f>
        <v>560</v>
      </c>
      <c r="D18" s="23">
        <f>D19</f>
        <v>255.9</v>
      </c>
      <c r="E18" s="23">
        <f t="shared" si="0"/>
        <v>45.69642857142857</v>
      </c>
      <c r="F18" s="14"/>
    </row>
    <row r="19" spans="1:6" ht="33.75" customHeight="1">
      <c r="A19" s="20" t="s">
        <v>5</v>
      </c>
      <c r="B19" s="25" t="s">
        <v>6</v>
      </c>
      <c r="C19" s="26">
        <v>560</v>
      </c>
      <c r="D19" s="26">
        <v>255.9</v>
      </c>
      <c r="E19" s="26">
        <f t="shared" si="0"/>
        <v>45.69642857142857</v>
      </c>
      <c r="F19" s="15"/>
    </row>
    <row r="20" spans="1:6" ht="15.75">
      <c r="A20" s="21" t="s">
        <v>7</v>
      </c>
      <c r="B20" s="24" t="s">
        <v>88</v>
      </c>
      <c r="C20" s="23">
        <f>C21+C22</f>
        <v>1035</v>
      </c>
      <c r="D20" s="23">
        <f>D21+D22</f>
        <v>31.9</v>
      </c>
      <c r="E20" s="23">
        <f t="shared" si="0"/>
        <v>3.082125603864734</v>
      </c>
      <c r="F20" s="14"/>
    </row>
    <row r="21" spans="1:6" ht="32.25" customHeight="1">
      <c r="A21" s="20" t="s">
        <v>9</v>
      </c>
      <c r="B21" s="25" t="s">
        <v>89</v>
      </c>
      <c r="C21" s="26">
        <v>25</v>
      </c>
      <c r="D21" s="26">
        <v>0.9</v>
      </c>
      <c r="E21" s="26">
        <f t="shared" si="0"/>
        <v>3.6000000000000005</v>
      </c>
      <c r="F21" s="15"/>
    </row>
    <row r="22" spans="1:6" ht="18.75" customHeight="1">
      <c r="A22" s="20" t="s">
        <v>11</v>
      </c>
      <c r="B22" s="25" t="s">
        <v>12</v>
      </c>
      <c r="C22" s="26">
        <v>1010</v>
      </c>
      <c r="D22" s="26">
        <v>31</v>
      </c>
      <c r="E22" s="26">
        <f t="shared" si="0"/>
        <v>3.0693069306930694</v>
      </c>
      <c r="F22" s="15"/>
    </row>
    <row r="23" spans="1:6" ht="57" customHeight="1">
      <c r="A23" s="43" t="s">
        <v>126</v>
      </c>
      <c r="B23" s="48" t="s">
        <v>127</v>
      </c>
      <c r="C23" s="32">
        <f>C24</f>
        <v>0</v>
      </c>
      <c r="D23" s="32">
        <f>D24</f>
        <v>0</v>
      </c>
      <c r="E23" s="44"/>
      <c r="F23" s="15"/>
    </row>
    <row r="24" spans="1:6" ht="60" customHeight="1">
      <c r="A24" s="34" t="s">
        <v>167</v>
      </c>
      <c r="B24" s="49" t="s">
        <v>128</v>
      </c>
      <c r="C24" s="60"/>
      <c r="D24" s="60"/>
      <c r="E24" s="44"/>
      <c r="F24" s="15"/>
    </row>
    <row r="25" spans="1:6" ht="63">
      <c r="A25" s="38" t="s">
        <v>13</v>
      </c>
      <c r="B25" s="24" t="s">
        <v>90</v>
      </c>
      <c r="C25" s="23">
        <f>C26+C27+C28</f>
        <v>584.2</v>
      </c>
      <c r="D25" s="23">
        <f>D26+D27+D28</f>
        <v>0</v>
      </c>
      <c r="E25" s="23"/>
      <c r="F25" s="14"/>
    </row>
    <row r="26" spans="1:6" ht="150.75" customHeight="1">
      <c r="A26" s="20" t="s">
        <v>131</v>
      </c>
      <c r="B26" s="25" t="s">
        <v>100</v>
      </c>
      <c r="C26" s="26"/>
      <c r="D26" s="26"/>
      <c r="E26" s="26"/>
      <c r="F26" s="15"/>
    </row>
    <row r="27" spans="1:6" ht="147.75" customHeight="1">
      <c r="A27" s="20" t="s">
        <v>80</v>
      </c>
      <c r="B27" s="25" t="s">
        <v>135</v>
      </c>
      <c r="C27" s="26">
        <v>584.2</v>
      </c>
      <c r="D27" s="26">
        <v>0</v>
      </c>
      <c r="E27" s="26"/>
      <c r="F27" s="14"/>
    </row>
    <row r="28" spans="1:6" ht="117.75" customHeight="1">
      <c r="A28" s="20" t="s">
        <v>50</v>
      </c>
      <c r="B28" s="25" t="s">
        <v>51</v>
      </c>
      <c r="C28" s="26"/>
      <c r="D28" s="26"/>
      <c r="E28" s="26"/>
      <c r="F28" s="14"/>
    </row>
    <row r="29" spans="1:6" ht="52.5" customHeight="1">
      <c r="A29" s="21" t="s">
        <v>113</v>
      </c>
      <c r="B29" s="24" t="s">
        <v>181</v>
      </c>
      <c r="C29" s="23">
        <f>C30</f>
        <v>0</v>
      </c>
      <c r="D29" s="23">
        <f>D30</f>
        <v>0</v>
      </c>
      <c r="E29" s="23"/>
      <c r="F29" s="14"/>
    </row>
    <row r="30" spans="1:6" ht="42.75" customHeight="1">
      <c r="A30" s="20" t="s">
        <v>183</v>
      </c>
      <c r="B30" s="25" t="s">
        <v>180</v>
      </c>
      <c r="C30" s="26"/>
      <c r="D30" s="26"/>
      <c r="E30" s="26"/>
      <c r="F30" s="14"/>
    </row>
    <row r="31" spans="1:6" ht="43.5" customHeight="1">
      <c r="A31" s="21" t="s">
        <v>112</v>
      </c>
      <c r="B31" s="24" t="s">
        <v>53</v>
      </c>
      <c r="C31" s="23">
        <f>C32+C33</f>
        <v>0</v>
      </c>
      <c r="D31" s="23">
        <f>D32+D33</f>
        <v>0</v>
      </c>
      <c r="E31" s="23"/>
      <c r="F31" s="14"/>
    </row>
    <row r="32" spans="1:6" ht="21.75" customHeight="1">
      <c r="A32" s="20" t="s">
        <v>132</v>
      </c>
      <c r="B32" s="25" t="s">
        <v>96</v>
      </c>
      <c r="C32" s="26"/>
      <c r="D32" s="26"/>
      <c r="E32" s="26"/>
      <c r="F32" s="14"/>
    </row>
    <row r="33" spans="1:6" ht="98.25" customHeight="1">
      <c r="A33" s="76" t="s">
        <v>162</v>
      </c>
      <c r="B33" s="71" t="s">
        <v>163</v>
      </c>
      <c r="C33" s="26"/>
      <c r="D33" s="26"/>
      <c r="E33" s="26"/>
      <c r="F33" s="14"/>
    </row>
    <row r="34" spans="1:6" ht="39" customHeight="1">
      <c r="A34" s="21" t="s">
        <v>153</v>
      </c>
      <c r="B34" s="72" t="s">
        <v>149</v>
      </c>
      <c r="C34" s="23">
        <f>C35</f>
        <v>0</v>
      </c>
      <c r="D34" s="23">
        <f>D35</f>
        <v>0</v>
      </c>
      <c r="E34" s="23"/>
      <c r="F34" s="14"/>
    </row>
    <row r="35" spans="1:6" ht="82.5" customHeight="1">
      <c r="A35" s="20" t="s">
        <v>154</v>
      </c>
      <c r="B35" s="25" t="s">
        <v>155</v>
      </c>
      <c r="C35" s="26"/>
      <c r="D35" s="26"/>
      <c r="E35" s="26"/>
      <c r="F35" s="14"/>
    </row>
    <row r="36" spans="1:6" ht="32.25" customHeight="1">
      <c r="A36" s="21"/>
      <c r="B36" s="24" t="s">
        <v>32</v>
      </c>
      <c r="C36" s="23">
        <f>C11+C18+C20+C25+C31+C34+C13+C29+C23</f>
        <v>2743.5</v>
      </c>
      <c r="D36" s="23">
        <f>D11+D18+D20+D25+D31+D34+D13+D29+D23</f>
        <v>381.59999999999997</v>
      </c>
      <c r="E36" s="23">
        <f t="shared" si="0"/>
        <v>13.909240021869874</v>
      </c>
      <c r="F36" s="15"/>
    </row>
    <row r="37" spans="1:6" ht="21" customHeight="1">
      <c r="A37" s="21" t="s">
        <v>56</v>
      </c>
      <c r="B37" s="24" t="s">
        <v>57</v>
      </c>
      <c r="C37" s="23">
        <f>C38+C44+C41+C47+C49</f>
        <v>3125.5</v>
      </c>
      <c r="D37" s="23">
        <f>D38+D41+D44+D47+D49</f>
        <v>351.40000000000003</v>
      </c>
      <c r="E37" s="23">
        <f t="shared" si="0"/>
        <v>11.24300111982083</v>
      </c>
      <c r="F37" s="14"/>
    </row>
    <row r="38" spans="1:6" ht="47.25" customHeight="1">
      <c r="A38" s="21" t="s">
        <v>230</v>
      </c>
      <c r="B38" s="24" t="s">
        <v>58</v>
      </c>
      <c r="C38" s="23">
        <f>C39+C40</f>
        <v>1329</v>
      </c>
      <c r="D38" s="23">
        <f>D39+D40</f>
        <v>332.3</v>
      </c>
      <c r="E38" s="23">
        <f t="shared" si="0"/>
        <v>25.003762227238525</v>
      </c>
      <c r="F38" s="14"/>
    </row>
    <row r="39" spans="1:6" ht="53.25" customHeight="1">
      <c r="A39" s="20" t="s">
        <v>213</v>
      </c>
      <c r="B39" s="25" t="s">
        <v>91</v>
      </c>
      <c r="C39" s="26">
        <v>1329</v>
      </c>
      <c r="D39" s="26">
        <v>332.3</v>
      </c>
      <c r="E39" s="26">
        <f t="shared" si="0"/>
        <v>25.003762227238525</v>
      </c>
      <c r="F39" s="15"/>
    </row>
    <row r="40" spans="1:6" ht="54" customHeight="1">
      <c r="A40" s="41" t="s">
        <v>222</v>
      </c>
      <c r="B40" s="71" t="s">
        <v>156</v>
      </c>
      <c r="C40" s="56"/>
      <c r="D40" s="26"/>
      <c r="E40" s="26"/>
      <c r="F40" s="15"/>
    </row>
    <row r="41" spans="1:6" ht="47.25">
      <c r="A41" s="63" t="s">
        <v>236</v>
      </c>
      <c r="B41" s="48" t="s">
        <v>185</v>
      </c>
      <c r="C41" s="23">
        <f>C42+C43</f>
        <v>0</v>
      </c>
      <c r="D41" s="23">
        <f>D42+D43</f>
        <v>0</v>
      </c>
      <c r="E41" s="23"/>
      <c r="F41" s="15"/>
    </row>
    <row r="42" spans="1:6" ht="36.75" customHeight="1">
      <c r="A42" s="20" t="s">
        <v>214</v>
      </c>
      <c r="B42" s="25" t="s">
        <v>158</v>
      </c>
      <c r="C42" s="26"/>
      <c r="D42" s="26"/>
      <c r="E42" s="26"/>
      <c r="F42" s="15"/>
    </row>
    <row r="43" spans="1:6" ht="66" customHeight="1">
      <c r="A43" s="20" t="s">
        <v>214</v>
      </c>
      <c r="B43" s="70" t="s">
        <v>157</v>
      </c>
      <c r="C43" s="26"/>
      <c r="D43" s="26"/>
      <c r="E43" s="26"/>
      <c r="F43" s="15"/>
    </row>
    <row r="44" spans="1:6" ht="54.75" customHeight="1">
      <c r="A44" s="21" t="s">
        <v>237</v>
      </c>
      <c r="B44" s="24" t="s">
        <v>61</v>
      </c>
      <c r="C44" s="23">
        <f>C45+C46</f>
        <v>76.5</v>
      </c>
      <c r="D44" s="23">
        <f>D45+D46</f>
        <v>19.1</v>
      </c>
      <c r="E44" s="23">
        <f t="shared" si="0"/>
        <v>24.967320261437912</v>
      </c>
      <c r="F44" s="15"/>
    </row>
    <row r="45" spans="1:6" ht="80.25" customHeight="1">
      <c r="A45" s="34" t="s">
        <v>215</v>
      </c>
      <c r="B45" s="49" t="s">
        <v>130</v>
      </c>
      <c r="C45" s="26">
        <v>3.3</v>
      </c>
      <c r="D45" s="26">
        <v>0.8</v>
      </c>
      <c r="E45" s="26">
        <f t="shared" si="0"/>
        <v>24.242424242424246</v>
      </c>
      <c r="F45" s="15"/>
    </row>
    <row r="46" spans="1:6" ht="87.75" customHeight="1">
      <c r="A46" s="34" t="s">
        <v>232</v>
      </c>
      <c r="B46" s="49" t="s">
        <v>216</v>
      </c>
      <c r="C46" s="26">
        <v>73.2</v>
      </c>
      <c r="D46" s="26">
        <v>18.3</v>
      </c>
      <c r="E46" s="26">
        <f t="shared" si="0"/>
        <v>25</v>
      </c>
      <c r="F46" s="14"/>
    </row>
    <row r="47" spans="1:6" ht="42.75" customHeight="1">
      <c r="A47" s="38" t="s">
        <v>228</v>
      </c>
      <c r="B47" s="24" t="s">
        <v>31</v>
      </c>
      <c r="C47" s="23">
        <f>C48</f>
        <v>1720</v>
      </c>
      <c r="D47" s="23">
        <f>D48</f>
        <v>0</v>
      </c>
      <c r="E47" s="23"/>
      <c r="F47" s="14"/>
    </row>
    <row r="48" spans="1:6" ht="57.75" customHeight="1">
      <c r="A48" s="20" t="s">
        <v>217</v>
      </c>
      <c r="B48" s="30" t="s">
        <v>63</v>
      </c>
      <c r="C48" s="26">
        <v>1720</v>
      </c>
      <c r="D48" s="26"/>
      <c r="E48" s="26"/>
      <c r="F48" s="14"/>
    </row>
    <row r="49" spans="1:6" ht="69" customHeight="1">
      <c r="A49" s="21" t="s">
        <v>115</v>
      </c>
      <c r="B49" s="29" t="s">
        <v>116</v>
      </c>
      <c r="C49" s="23"/>
      <c r="D49" s="23"/>
      <c r="E49" s="23"/>
      <c r="F49" s="14"/>
    </row>
    <row r="50" spans="1:6" ht="20.25" customHeight="1">
      <c r="A50" s="21"/>
      <c r="B50" s="24" t="s">
        <v>92</v>
      </c>
      <c r="C50" s="23">
        <f>C36+C37</f>
        <v>5869</v>
      </c>
      <c r="D50" s="23">
        <f>D36+D37</f>
        <v>733</v>
      </c>
      <c r="E50" s="23">
        <f t="shared" si="0"/>
        <v>12.489350826375874</v>
      </c>
      <c r="F50" s="14"/>
    </row>
    <row r="51" spans="1:6" ht="20.25" customHeight="1">
      <c r="A51" s="123" t="s">
        <v>67</v>
      </c>
      <c r="B51" s="124"/>
      <c r="C51" s="124"/>
      <c r="D51" s="124"/>
      <c r="E51" s="125"/>
      <c r="F51" s="14"/>
    </row>
    <row r="52" spans="1:5" ht="22.5" customHeight="1">
      <c r="A52" s="82" t="s">
        <v>239</v>
      </c>
      <c r="B52" s="24" t="s">
        <v>14</v>
      </c>
      <c r="C52" s="23">
        <f>SUM(C53:C57)</f>
        <v>3090</v>
      </c>
      <c r="D52" s="23">
        <f>SUM(D53:D57)</f>
        <v>658.7</v>
      </c>
      <c r="E52" s="23">
        <f aca="true" t="shared" si="1" ref="E52:E79">D52/C52*100</f>
        <v>21.317152103559874</v>
      </c>
    </row>
    <row r="53" spans="1:5" ht="67.5" customHeight="1">
      <c r="A53" s="85" t="s">
        <v>240</v>
      </c>
      <c r="B53" s="25" t="s">
        <v>35</v>
      </c>
      <c r="C53" s="26">
        <v>675.1</v>
      </c>
      <c r="D53" s="26">
        <v>148</v>
      </c>
      <c r="E53" s="26">
        <f t="shared" si="1"/>
        <v>21.922678121759738</v>
      </c>
    </row>
    <row r="54" spans="1:5" ht="101.25" customHeight="1">
      <c r="A54" s="85" t="s">
        <v>241</v>
      </c>
      <c r="B54" s="25" t="s">
        <v>123</v>
      </c>
      <c r="C54" s="26">
        <v>2194.9</v>
      </c>
      <c r="D54" s="26">
        <v>480.7</v>
      </c>
      <c r="E54" s="26">
        <f t="shared" si="1"/>
        <v>21.90076996674108</v>
      </c>
    </row>
    <row r="55" spans="1:5" ht="44.25" customHeight="1">
      <c r="A55" s="85" t="s">
        <v>280</v>
      </c>
      <c r="B55" s="25" t="s">
        <v>289</v>
      </c>
      <c r="C55" s="26">
        <v>80</v>
      </c>
      <c r="D55" s="26">
        <v>0</v>
      </c>
      <c r="E55" s="26">
        <f t="shared" si="1"/>
        <v>0</v>
      </c>
    </row>
    <row r="56" spans="1:5" ht="22.5" customHeight="1">
      <c r="A56" s="85" t="s">
        <v>242</v>
      </c>
      <c r="B56" s="25" t="s">
        <v>104</v>
      </c>
      <c r="C56" s="26">
        <v>1</v>
      </c>
      <c r="D56" s="26">
        <v>0</v>
      </c>
      <c r="E56" s="26">
        <f t="shared" si="1"/>
        <v>0</v>
      </c>
    </row>
    <row r="57" spans="1:5" ht="36" customHeight="1">
      <c r="A57" s="85" t="s">
        <v>243</v>
      </c>
      <c r="B57" s="25" t="s">
        <v>105</v>
      </c>
      <c r="C57" s="26">
        <v>139</v>
      </c>
      <c r="D57" s="26">
        <v>30</v>
      </c>
      <c r="E57" s="26">
        <f t="shared" si="1"/>
        <v>21.58273381294964</v>
      </c>
    </row>
    <row r="58" spans="1:5" ht="22.5" customHeight="1">
      <c r="A58" s="82" t="s">
        <v>244</v>
      </c>
      <c r="B58" s="24" t="s">
        <v>15</v>
      </c>
      <c r="C58" s="23">
        <f>C59</f>
        <v>73.2</v>
      </c>
      <c r="D58" s="23">
        <f>D59</f>
        <v>14.6</v>
      </c>
      <c r="E58" s="23">
        <f t="shared" si="1"/>
        <v>19.94535519125683</v>
      </c>
    </row>
    <row r="59" spans="1:5" ht="42" customHeight="1">
      <c r="A59" s="85" t="s">
        <v>245</v>
      </c>
      <c r="B59" s="25" t="s">
        <v>27</v>
      </c>
      <c r="C59" s="95">
        <v>73.2</v>
      </c>
      <c r="D59" s="95">
        <v>14.6</v>
      </c>
      <c r="E59" s="26">
        <f t="shared" si="1"/>
        <v>19.94535519125683</v>
      </c>
    </row>
    <row r="60" spans="1:5" ht="47.25">
      <c r="A60" s="82" t="s">
        <v>246</v>
      </c>
      <c r="B60" s="24" t="s">
        <v>238</v>
      </c>
      <c r="C60" s="97">
        <f>C61+C62+C63</f>
        <v>107.2</v>
      </c>
      <c r="D60" s="97">
        <f>D61+D62+D63</f>
        <v>0.3</v>
      </c>
      <c r="E60" s="23">
        <f t="shared" si="1"/>
        <v>0.2798507462686567</v>
      </c>
    </row>
    <row r="61" spans="1:5" ht="45.75" customHeight="1">
      <c r="A61" s="85" t="s">
        <v>252</v>
      </c>
      <c r="B61" s="25" t="s">
        <v>106</v>
      </c>
      <c r="C61" s="95">
        <v>10</v>
      </c>
      <c r="D61" s="95">
        <v>0</v>
      </c>
      <c r="E61" s="26">
        <f t="shared" si="1"/>
        <v>0</v>
      </c>
    </row>
    <row r="62" spans="1:5" ht="45.75" customHeight="1">
      <c r="A62" s="85" t="s">
        <v>247</v>
      </c>
      <c r="B62" s="25" t="s">
        <v>137</v>
      </c>
      <c r="C62" s="95">
        <v>96</v>
      </c>
      <c r="D62" s="95">
        <v>0</v>
      </c>
      <c r="E62" s="26">
        <f t="shared" si="1"/>
        <v>0</v>
      </c>
    </row>
    <row r="63" spans="1:5" ht="53.25" customHeight="1">
      <c r="A63" s="85" t="s">
        <v>248</v>
      </c>
      <c r="B63" s="25" t="s">
        <v>254</v>
      </c>
      <c r="C63" s="95">
        <v>1.2</v>
      </c>
      <c r="D63" s="95">
        <v>0.3</v>
      </c>
      <c r="E63" s="26">
        <f t="shared" si="1"/>
        <v>25</v>
      </c>
    </row>
    <row r="64" spans="1:5" ht="24" customHeight="1">
      <c r="A64" s="82" t="s">
        <v>249</v>
      </c>
      <c r="B64" s="24" t="s">
        <v>23</v>
      </c>
      <c r="C64" s="23">
        <f>C65+C66</f>
        <v>899</v>
      </c>
      <c r="D64" s="23">
        <f>D65+D66</f>
        <v>7</v>
      </c>
      <c r="E64" s="23">
        <f t="shared" si="1"/>
        <v>0.778642936596218</v>
      </c>
    </row>
    <row r="65" spans="1:5" ht="34.5" customHeight="1">
      <c r="A65" s="85" t="s">
        <v>256</v>
      </c>
      <c r="B65" s="25" t="s">
        <v>182</v>
      </c>
      <c r="C65" s="26">
        <v>699</v>
      </c>
      <c r="D65" s="26">
        <v>0</v>
      </c>
      <c r="E65" s="26">
        <f t="shared" si="1"/>
        <v>0</v>
      </c>
    </row>
    <row r="66" spans="1:5" ht="34.5" customHeight="1">
      <c r="A66" s="85" t="s">
        <v>282</v>
      </c>
      <c r="B66" s="25" t="s">
        <v>283</v>
      </c>
      <c r="C66" s="26">
        <v>200</v>
      </c>
      <c r="D66" s="26">
        <v>7</v>
      </c>
      <c r="E66" s="26">
        <f t="shared" si="1"/>
        <v>3.5000000000000004</v>
      </c>
    </row>
    <row r="67" spans="1:5" ht="22.5" customHeight="1">
      <c r="A67" s="82" t="s">
        <v>257</v>
      </c>
      <c r="B67" s="24" t="s">
        <v>16</v>
      </c>
      <c r="C67" s="23">
        <f>SUM(C68:C68)</f>
        <v>1255</v>
      </c>
      <c r="D67" s="23">
        <f>SUM(D68:D68)</f>
        <v>114.9</v>
      </c>
      <c r="E67" s="26">
        <f t="shared" si="1"/>
        <v>9.155378486055778</v>
      </c>
    </row>
    <row r="68" spans="1:5" ht="25.5" customHeight="1">
      <c r="A68" s="85" t="s">
        <v>258</v>
      </c>
      <c r="B68" s="25" t="s">
        <v>21</v>
      </c>
      <c r="C68" s="26">
        <v>1255</v>
      </c>
      <c r="D68" s="26">
        <v>114.9</v>
      </c>
      <c r="E68" s="26">
        <f t="shared" si="1"/>
        <v>9.155378486055778</v>
      </c>
    </row>
    <row r="69" spans="1:5" ht="21.75" customHeight="1">
      <c r="A69" s="82" t="s">
        <v>255</v>
      </c>
      <c r="B69" s="24" t="s">
        <v>17</v>
      </c>
      <c r="C69" s="23">
        <f>C70</f>
        <v>30</v>
      </c>
      <c r="D69" s="23">
        <f>D70</f>
        <v>0</v>
      </c>
      <c r="E69" s="23">
        <f t="shared" si="1"/>
        <v>0</v>
      </c>
    </row>
    <row r="70" spans="1:5" ht="30.75" customHeight="1">
      <c r="A70" s="85" t="s">
        <v>259</v>
      </c>
      <c r="B70" s="25" t="s">
        <v>28</v>
      </c>
      <c r="C70" s="26">
        <v>30</v>
      </c>
      <c r="D70" s="26">
        <v>0</v>
      </c>
      <c r="E70" s="26">
        <f t="shared" si="1"/>
        <v>0</v>
      </c>
    </row>
    <row r="71" spans="1:5" ht="39" customHeight="1">
      <c r="A71" s="82" t="s">
        <v>263</v>
      </c>
      <c r="B71" s="24" t="s">
        <v>152</v>
      </c>
      <c r="C71" s="23">
        <f>C72</f>
        <v>726.6</v>
      </c>
      <c r="D71" s="23">
        <f>D72</f>
        <v>161.7</v>
      </c>
      <c r="E71" s="23">
        <f t="shared" si="1"/>
        <v>22.254335260115603</v>
      </c>
    </row>
    <row r="72" spans="1:5" ht="26.25" customHeight="1">
      <c r="A72" s="85" t="s">
        <v>264</v>
      </c>
      <c r="B72" s="25" t="s">
        <v>18</v>
      </c>
      <c r="C72" s="26">
        <v>726.6</v>
      </c>
      <c r="D72" s="26">
        <v>161.7</v>
      </c>
      <c r="E72" s="26">
        <f t="shared" si="1"/>
        <v>22.254335260115603</v>
      </c>
    </row>
    <row r="73" spans="1:5" ht="26.25" customHeight="1">
      <c r="A73" s="82" t="s">
        <v>290</v>
      </c>
      <c r="B73" s="24" t="s">
        <v>29</v>
      </c>
      <c r="C73" s="23">
        <f>SUM(C74)</f>
        <v>144</v>
      </c>
      <c r="D73" s="23">
        <f>SUM(D74)</f>
        <v>0</v>
      </c>
      <c r="E73" s="23">
        <f t="shared" si="1"/>
        <v>0</v>
      </c>
    </row>
    <row r="74" spans="1:5" ht="26.25" customHeight="1">
      <c r="A74" s="85" t="s">
        <v>297</v>
      </c>
      <c r="B74" s="25" t="s">
        <v>30</v>
      </c>
      <c r="C74" s="26">
        <v>144</v>
      </c>
      <c r="D74" s="26">
        <v>0</v>
      </c>
      <c r="E74" s="26">
        <f t="shared" si="1"/>
        <v>0</v>
      </c>
    </row>
    <row r="75" spans="1:5" ht="20.25" customHeight="1">
      <c r="A75" s="82" t="s">
        <v>268</v>
      </c>
      <c r="B75" s="24" t="s">
        <v>36</v>
      </c>
      <c r="C75" s="23">
        <f>C76</f>
        <v>40</v>
      </c>
      <c r="D75" s="23">
        <f>D76</f>
        <v>4</v>
      </c>
      <c r="E75" s="23">
        <f t="shared" si="1"/>
        <v>10</v>
      </c>
    </row>
    <row r="76" spans="1:5" ht="24" customHeight="1">
      <c r="A76" s="85">
        <v>1101</v>
      </c>
      <c r="B76" s="25" t="s">
        <v>120</v>
      </c>
      <c r="C76" s="26">
        <v>40</v>
      </c>
      <c r="D76" s="26">
        <v>4</v>
      </c>
      <c r="E76" s="26">
        <f t="shared" si="1"/>
        <v>10</v>
      </c>
    </row>
    <row r="77" spans="1:5" ht="31.5" customHeight="1">
      <c r="A77" s="82">
        <v>1200</v>
      </c>
      <c r="B77" s="24" t="s">
        <v>121</v>
      </c>
      <c r="C77" s="23">
        <f>C78</f>
        <v>80</v>
      </c>
      <c r="D77" s="23">
        <f>D78</f>
        <v>1</v>
      </c>
      <c r="E77" s="23">
        <f t="shared" si="1"/>
        <v>1.25</v>
      </c>
    </row>
    <row r="78" spans="1:5" ht="36" customHeight="1">
      <c r="A78" s="85">
        <v>1202</v>
      </c>
      <c r="B78" s="25" t="s">
        <v>122</v>
      </c>
      <c r="C78" s="26">
        <v>80</v>
      </c>
      <c r="D78" s="26">
        <v>1</v>
      </c>
      <c r="E78" s="26">
        <f t="shared" si="1"/>
        <v>1.25</v>
      </c>
    </row>
    <row r="79" spans="1:5" ht="20.25" customHeight="1">
      <c r="A79" s="85"/>
      <c r="B79" s="21" t="s">
        <v>19</v>
      </c>
      <c r="C79" s="23">
        <f>C52+C58+C64+C67+C71+C73+C75+C77+C60+C69</f>
        <v>6445</v>
      </c>
      <c r="D79" s="23">
        <f>D52+D58+D64+D67+D71+D73+D75+D77+D60+D69</f>
        <v>962.2</v>
      </c>
      <c r="E79" s="23">
        <f t="shared" si="1"/>
        <v>14.929402637703648</v>
      </c>
    </row>
    <row r="80" spans="1:5" ht="47.25">
      <c r="A80" s="82" t="s">
        <v>266</v>
      </c>
      <c r="B80" s="31" t="s">
        <v>72</v>
      </c>
      <c r="C80" s="32">
        <f>C50-C79</f>
        <v>-576</v>
      </c>
      <c r="D80" s="32">
        <f>D50-D79</f>
        <v>-229.20000000000005</v>
      </c>
      <c r="E80" s="23"/>
    </row>
    <row r="81" spans="1:5" ht="31.5">
      <c r="A81" s="82" t="s">
        <v>265</v>
      </c>
      <c r="B81" s="31" t="s">
        <v>73</v>
      </c>
      <c r="C81" s="32">
        <f>-C80</f>
        <v>576</v>
      </c>
      <c r="D81" s="32">
        <f>-D80</f>
        <v>229.20000000000005</v>
      </c>
      <c r="E81" s="23"/>
    </row>
    <row r="82" spans="1:5" ht="15.75">
      <c r="A82" s="34"/>
      <c r="B82" s="31" t="s">
        <v>74</v>
      </c>
      <c r="C82" s="32">
        <f>C81</f>
        <v>576</v>
      </c>
      <c r="D82" s="32">
        <f>D81</f>
        <v>229.20000000000005</v>
      </c>
      <c r="E82" s="26"/>
    </row>
    <row r="83" spans="3:5" ht="15">
      <c r="C83" s="100"/>
      <c r="D83" s="100"/>
      <c r="E83" s="100"/>
    </row>
  </sheetData>
  <sheetProtection/>
  <mergeCells count="5">
    <mergeCell ref="C1:E1"/>
    <mergeCell ref="A6:E6"/>
    <mergeCell ref="A7:E7"/>
    <mergeCell ref="C3:E3"/>
    <mergeCell ref="A51:E51"/>
  </mergeCells>
  <printOptions/>
  <pageMargins left="0.52" right="0.16" top="0.28" bottom="0.2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="84" zoomScaleNormal="84" zoomScalePageLayoutView="0" workbookViewId="0" topLeftCell="A58">
      <selection activeCell="B66" sqref="B66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107" t="s">
        <v>69</v>
      </c>
      <c r="D1" s="107"/>
      <c r="E1" s="107"/>
    </row>
    <row r="3" spans="3:5" ht="15">
      <c r="C3" s="109" t="s">
        <v>68</v>
      </c>
      <c r="D3" s="109"/>
      <c r="E3" s="109"/>
    </row>
    <row r="6" spans="1:5" ht="15.75">
      <c r="A6" s="108" t="s">
        <v>145</v>
      </c>
      <c r="B6" s="108"/>
      <c r="C6" s="108"/>
      <c r="D6" s="108"/>
      <c r="E6" s="108"/>
    </row>
    <row r="7" spans="1:5" ht="15.75">
      <c r="A7" s="108" t="s">
        <v>273</v>
      </c>
      <c r="B7" s="108"/>
      <c r="C7" s="108"/>
      <c r="D7" s="108"/>
      <c r="E7" s="108"/>
    </row>
    <row r="8" ht="15.75">
      <c r="E8" s="37" t="s">
        <v>83</v>
      </c>
    </row>
    <row r="9" spans="1:6" ht="74.25" customHeight="1">
      <c r="A9" s="69" t="s">
        <v>20</v>
      </c>
      <c r="B9" s="69" t="s">
        <v>86</v>
      </c>
      <c r="C9" s="69" t="s">
        <v>274</v>
      </c>
      <c r="D9" s="69" t="s">
        <v>223</v>
      </c>
      <c r="E9" s="69" t="s">
        <v>62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24</v>
      </c>
      <c r="B11" s="38" t="s">
        <v>108</v>
      </c>
      <c r="C11" s="23">
        <f>C35</f>
        <v>2651.8999999999996</v>
      </c>
      <c r="D11" s="23">
        <f>D35</f>
        <v>360.9</v>
      </c>
      <c r="E11" s="23">
        <f aca="true" t="shared" si="0" ref="E11:E48">D11/C11*100</f>
        <v>13.609110449111958</v>
      </c>
      <c r="F11" s="6"/>
    </row>
    <row r="12" spans="1:6" ht="15.75">
      <c r="A12" s="21" t="s">
        <v>0</v>
      </c>
      <c r="B12" s="24" t="s">
        <v>38</v>
      </c>
      <c r="C12" s="23">
        <f>C13</f>
        <v>880</v>
      </c>
      <c r="D12" s="23">
        <f>D13</f>
        <v>96.8</v>
      </c>
      <c r="E12" s="23">
        <f t="shared" si="0"/>
        <v>11</v>
      </c>
      <c r="F12" s="6"/>
    </row>
    <row r="13" spans="1:6" ht="18.75" customHeight="1">
      <c r="A13" s="20" t="s">
        <v>1</v>
      </c>
      <c r="B13" s="25" t="s">
        <v>2</v>
      </c>
      <c r="C13" s="26">
        <v>880</v>
      </c>
      <c r="D13" s="26">
        <v>96.8</v>
      </c>
      <c r="E13" s="26">
        <f t="shared" si="0"/>
        <v>11</v>
      </c>
      <c r="F13" s="7"/>
    </row>
    <row r="14" spans="1:6" ht="52.5" customHeight="1">
      <c r="A14" s="21" t="s">
        <v>168</v>
      </c>
      <c r="B14" s="24" t="s">
        <v>169</v>
      </c>
      <c r="C14" s="23">
        <f>C15+C16+C17+C18</f>
        <v>564.1999999999999</v>
      </c>
      <c r="D14" s="23">
        <f>D15+D16+D17+D18</f>
        <v>152.3</v>
      </c>
      <c r="E14" s="33">
        <f t="shared" si="0"/>
        <v>26.993973768167322</v>
      </c>
      <c r="F14" s="7"/>
    </row>
    <row r="15" spans="1:6" ht="129" customHeight="1">
      <c r="A15" s="34" t="s">
        <v>170</v>
      </c>
      <c r="B15" s="73" t="s">
        <v>174</v>
      </c>
      <c r="C15" s="60">
        <v>204.6</v>
      </c>
      <c r="D15" s="60">
        <v>66.9</v>
      </c>
      <c r="E15" s="45">
        <f t="shared" si="0"/>
        <v>32.69794721407625</v>
      </c>
      <c r="F15" s="7"/>
    </row>
    <row r="16" spans="1:6" ht="164.25" customHeight="1">
      <c r="A16" s="34" t="s">
        <v>171</v>
      </c>
      <c r="B16" s="74" t="s">
        <v>175</v>
      </c>
      <c r="C16" s="60">
        <v>1.4</v>
      </c>
      <c r="D16" s="60">
        <v>0.5</v>
      </c>
      <c r="E16" s="45">
        <f t="shared" si="0"/>
        <v>35.714285714285715</v>
      </c>
      <c r="F16" s="7"/>
    </row>
    <row r="17" spans="1:6" ht="136.5" customHeight="1">
      <c r="A17" s="34" t="s">
        <v>172</v>
      </c>
      <c r="B17" s="49" t="s">
        <v>176</v>
      </c>
      <c r="C17" s="60">
        <v>396.3</v>
      </c>
      <c r="D17" s="60">
        <v>98.1</v>
      </c>
      <c r="E17" s="45">
        <f t="shared" si="0"/>
        <v>24.753974261922785</v>
      </c>
      <c r="F17" s="7"/>
    </row>
    <row r="18" spans="1:6" ht="138.75" customHeight="1">
      <c r="A18" s="34" t="s">
        <v>173</v>
      </c>
      <c r="B18" s="49" t="s">
        <v>177</v>
      </c>
      <c r="C18" s="60">
        <v>-38.1</v>
      </c>
      <c r="D18" s="60">
        <v>-13.2</v>
      </c>
      <c r="E18" s="45">
        <f t="shared" si="0"/>
        <v>34.645669291338585</v>
      </c>
      <c r="F18" s="7"/>
    </row>
    <row r="19" spans="1:6" ht="19.5" customHeight="1">
      <c r="A19" s="21" t="s">
        <v>3</v>
      </c>
      <c r="B19" s="24" t="s">
        <v>39</v>
      </c>
      <c r="C19" s="23">
        <f>C20</f>
        <v>20</v>
      </c>
      <c r="D19" s="23">
        <f>D20</f>
        <v>28.9</v>
      </c>
      <c r="E19" s="23">
        <f t="shared" si="0"/>
        <v>144.49999999999997</v>
      </c>
      <c r="F19" s="6"/>
    </row>
    <row r="20" spans="1:6" ht="32.25" customHeight="1">
      <c r="A20" s="20" t="s">
        <v>5</v>
      </c>
      <c r="B20" s="25" t="s">
        <v>6</v>
      </c>
      <c r="C20" s="26">
        <v>20</v>
      </c>
      <c r="D20" s="26">
        <v>28.9</v>
      </c>
      <c r="E20" s="26">
        <f t="shared" si="0"/>
        <v>144.49999999999997</v>
      </c>
      <c r="F20" s="4"/>
    </row>
    <row r="21" spans="1:6" ht="21.75" customHeight="1">
      <c r="A21" s="21" t="s">
        <v>7</v>
      </c>
      <c r="B21" s="24" t="s">
        <v>42</v>
      </c>
      <c r="C21" s="23">
        <f>C22+C23</f>
        <v>1155</v>
      </c>
      <c r="D21" s="23">
        <f>D22+D23</f>
        <v>76.4</v>
      </c>
      <c r="E21" s="23">
        <f t="shared" si="0"/>
        <v>6.6147186147186146</v>
      </c>
      <c r="F21" s="4"/>
    </row>
    <row r="22" spans="1:6" ht="35.25" customHeight="1">
      <c r="A22" s="20" t="s">
        <v>9</v>
      </c>
      <c r="B22" s="25" t="s">
        <v>44</v>
      </c>
      <c r="C22" s="26">
        <v>37</v>
      </c>
      <c r="D22" s="26">
        <v>1.5</v>
      </c>
      <c r="E22" s="26">
        <f t="shared" si="0"/>
        <v>4.054054054054054</v>
      </c>
      <c r="F22" s="4"/>
    </row>
    <row r="23" spans="1:6" ht="18.75" customHeight="1">
      <c r="A23" s="20" t="s">
        <v>84</v>
      </c>
      <c r="B23" s="25" t="s">
        <v>46</v>
      </c>
      <c r="C23" s="26">
        <v>1118</v>
      </c>
      <c r="D23" s="26">
        <v>74.9</v>
      </c>
      <c r="E23" s="26">
        <f t="shared" si="0"/>
        <v>6.699463327370305</v>
      </c>
      <c r="F23" s="6"/>
    </row>
    <row r="24" spans="1:6" ht="53.25" customHeight="1">
      <c r="A24" s="21" t="s">
        <v>111</v>
      </c>
      <c r="B24" s="24" t="s">
        <v>66</v>
      </c>
      <c r="C24" s="23"/>
      <c r="D24" s="23"/>
      <c r="E24" s="23"/>
      <c r="F24" s="6"/>
    </row>
    <row r="25" spans="1:6" ht="70.5" customHeight="1">
      <c r="A25" s="21" t="s">
        <v>13</v>
      </c>
      <c r="B25" s="24" t="s">
        <v>48</v>
      </c>
      <c r="C25" s="23">
        <f>C26+C27</f>
        <v>32.7</v>
      </c>
      <c r="D25" s="23">
        <f>D26+D27</f>
        <v>6.5</v>
      </c>
      <c r="E25" s="23">
        <f t="shared" si="0"/>
        <v>19.877675840978593</v>
      </c>
      <c r="F25" s="4"/>
    </row>
    <row r="26" spans="1:6" ht="152.25" customHeight="1">
      <c r="A26" s="20" t="s">
        <v>131</v>
      </c>
      <c r="B26" s="25" t="s">
        <v>49</v>
      </c>
      <c r="C26" s="26"/>
      <c r="D26" s="26"/>
      <c r="E26" s="26"/>
      <c r="F26" s="4"/>
    </row>
    <row r="27" spans="1:6" ht="133.5" customHeight="1">
      <c r="A27" s="20" t="s">
        <v>144</v>
      </c>
      <c r="B27" s="25" t="s">
        <v>142</v>
      </c>
      <c r="C27" s="26">
        <v>32.7</v>
      </c>
      <c r="D27" s="26">
        <v>6.5</v>
      </c>
      <c r="E27" s="26">
        <f t="shared" si="0"/>
        <v>19.877675840978593</v>
      </c>
      <c r="F27" s="4"/>
    </row>
    <row r="28" spans="1:6" ht="51.75" customHeight="1">
      <c r="A28" s="21" t="s">
        <v>113</v>
      </c>
      <c r="B28" s="24" t="s">
        <v>181</v>
      </c>
      <c r="C28" s="23">
        <f>C29</f>
        <v>0</v>
      </c>
      <c r="D28" s="23">
        <f>D29</f>
        <v>0</v>
      </c>
      <c r="E28" s="26"/>
      <c r="F28" s="4"/>
    </row>
    <row r="29" spans="1:6" ht="38.25" customHeight="1">
      <c r="A29" s="20" t="s">
        <v>183</v>
      </c>
      <c r="B29" s="25" t="s">
        <v>180</v>
      </c>
      <c r="C29" s="26"/>
      <c r="D29" s="26">
        <v>0</v>
      </c>
      <c r="E29" s="26"/>
      <c r="F29" s="4"/>
    </row>
    <row r="30" spans="1:6" ht="44.25" customHeight="1">
      <c r="A30" s="21" t="s">
        <v>52</v>
      </c>
      <c r="B30" s="24" t="s">
        <v>53</v>
      </c>
      <c r="C30" s="23">
        <f>C31</f>
        <v>0</v>
      </c>
      <c r="D30" s="23">
        <f>D31</f>
        <v>0</v>
      </c>
      <c r="E30" s="45"/>
      <c r="F30" s="4"/>
    </row>
    <row r="31" spans="1:6" ht="90.75" customHeight="1">
      <c r="A31" s="20" t="s">
        <v>132</v>
      </c>
      <c r="B31" s="25" t="s">
        <v>54</v>
      </c>
      <c r="C31" s="26"/>
      <c r="D31" s="34"/>
      <c r="E31" s="45"/>
      <c r="F31" s="4"/>
    </row>
    <row r="32" spans="1:6" ht="39" customHeight="1">
      <c r="A32" s="21" t="s">
        <v>153</v>
      </c>
      <c r="B32" s="24" t="s">
        <v>149</v>
      </c>
      <c r="C32" s="23">
        <f>C33+C34</f>
        <v>0</v>
      </c>
      <c r="D32" s="23">
        <f>D33+D34</f>
        <v>0</v>
      </c>
      <c r="E32" s="33"/>
      <c r="F32" s="4"/>
    </row>
    <row r="33" spans="1:6" ht="93" customHeight="1">
      <c r="A33" s="20" t="s">
        <v>154</v>
      </c>
      <c r="B33" s="25" t="s">
        <v>155</v>
      </c>
      <c r="C33" s="26"/>
      <c r="D33" s="60">
        <v>0</v>
      </c>
      <c r="E33" s="42"/>
      <c r="F33" s="4"/>
    </row>
    <row r="34" spans="1:6" ht="75.75" customHeight="1">
      <c r="A34" s="85" t="s">
        <v>270</v>
      </c>
      <c r="B34" s="73" t="s">
        <v>269</v>
      </c>
      <c r="C34" s="26"/>
      <c r="D34" s="60">
        <v>0</v>
      </c>
      <c r="E34" s="45"/>
      <c r="F34" s="4"/>
    </row>
    <row r="35" spans="1:6" ht="20.25" customHeight="1">
      <c r="A35" s="21"/>
      <c r="B35" s="24" t="s">
        <v>55</v>
      </c>
      <c r="C35" s="23">
        <f>C12+C19+C21+C25+C30+C32+C14+C28</f>
        <v>2651.8999999999996</v>
      </c>
      <c r="D35" s="23">
        <f>D12+D19+D21+D25+D30+D32+D14+D28+D24</f>
        <v>360.9</v>
      </c>
      <c r="E35" s="23">
        <f t="shared" si="0"/>
        <v>13.609110449111958</v>
      </c>
      <c r="F35" s="8"/>
    </row>
    <row r="36" spans="1:6" ht="23.25" customHeight="1">
      <c r="A36" s="21" t="s">
        <v>56</v>
      </c>
      <c r="B36" s="24" t="s">
        <v>57</v>
      </c>
      <c r="C36" s="23">
        <f>C37+C40+C43+C46</f>
        <v>3719.7</v>
      </c>
      <c r="D36" s="23">
        <f>D37+D40+D43+D46</f>
        <v>559.4</v>
      </c>
      <c r="E36" s="23">
        <f t="shared" si="0"/>
        <v>15.038847218861736</v>
      </c>
      <c r="F36" s="8"/>
    </row>
    <row r="37" spans="1:6" ht="52.5" customHeight="1">
      <c r="A37" s="21" t="s">
        <v>230</v>
      </c>
      <c r="B37" s="24" t="s">
        <v>58</v>
      </c>
      <c r="C37" s="23">
        <f>C38+C39</f>
        <v>1656</v>
      </c>
      <c r="D37" s="23">
        <f>D38+D39</f>
        <v>414</v>
      </c>
      <c r="E37" s="23">
        <f t="shared" si="0"/>
        <v>25</v>
      </c>
      <c r="F37" s="8"/>
    </row>
    <row r="38" spans="1:6" ht="54" customHeight="1">
      <c r="A38" s="20" t="s">
        <v>213</v>
      </c>
      <c r="B38" s="25" t="s">
        <v>59</v>
      </c>
      <c r="C38" s="26">
        <v>1656</v>
      </c>
      <c r="D38" s="26">
        <v>414</v>
      </c>
      <c r="E38" s="26">
        <f t="shared" si="0"/>
        <v>25</v>
      </c>
      <c r="F38" s="8"/>
    </row>
    <row r="39" spans="1:6" ht="46.5" customHeight="1">
      <c r="A39" s="41" t="s">
        <v>222</v>
      </c>
      <c r="B39" s="71" t="s">
        <v>156</v>
      </c>
      <c r="C39" s="26"/>
      <c r="D39" s="26"/>
      <c r="E39" s="26"/>
      <c r="F39" s="8"/>
    </row>
    <row r="40" spans="1:6" ht="55.5" customHeight="1">
      <c r="A40" s="63" t="s">
        <v>235</v>
      </c>
      <c r="B40" s="48" t="s">
        <v>185</v>
      </c>
      <c r="C40" s="23">
        <f>C41+C42</f>
        <v>0</v>
      </c>
      <c r="D40" s="23">
        <f>D41+D42</f>
        <v>0</v>
      </c>
      <c r="E40" s="23"/>
      <c r="F40" s="6"/>
    </row>
    <row r="41" spans="1:6" ht="40.5" customHeight="1">
      <c r="A41" s="20" t="s">
        <v>214</v>
      </c>
      <c r="B41" s="25" t="s">
        <v>158</v>
      </c>
      <c r="C41" s="26"/>
      <c r="D41" s="26"/>
      <c r="E41" s="26"/>
      <c r="F41" s="6"/>
    </row>
    <row r="42" spans="1:6" ht="63">
      <c r="A42" s="20" t="s">
        <v>214</v>
      </c>
      <c r="B42" s="70" t="s">
        <v>157</v>
      </c>
      <c r="C42" s="26"/>
      <c r="D42" s="26"/>
      <c r="E42" s="26"/>
      <c r="F42" s="6"/>
    </row>
    <row r="43" spans="1:6" ht="47.25">
      <c r="A43" s="21" t="s">
        <v>227</v>
      </c>
      <c r="B43" s="24" t="s">
        <v>61</v>
      </c>
      <c r="C43" s="23">
        <f>C44+C45</f>
        <v>101.69999999999999</v>
      </c>
      <c r="D43" s="23">
        <f>D44+D45</f>
        <v>25.4</v>
      </c>
      <c r="E43" s="23">
        <f t="shared" si="0"/>
        <v>24.97541789577188</v>
      </c>
      <c r="F43" s="6"/>
    </row>
    <row r="44" spans="1:6" ht="78.75">
      <c r="A44" s="34" t="s">
        <v>215</v>
      </c>
      <c r="B44" s="49" t="s">
        <v>130</v>
      </c>
      <c r="C44" s="26">
        <v>4.1</v>
      </c>
      <c r="D44" s="26">
        <v>1</v>
      </c>
      <c r="E44" s="26">
        <f t="shared" si="0"/>
        <v>24.39024390243903</v>
      </c>
      <c r="F44" s="6"/>
    </row>
    <row r="45" spans="1:6" ht="84.75" customHeight="1">
      <c r="A45" s="34" t="s">
        <v>232</v>
      </c>
      <c r="B45" s="49" t="s">
        <v>216</v>
      </c>
      <c r="C45" s="26">
        <v>97.6</v>
      </c>
      <c r="D45" s="26">
        <v>24.4</v>
      </c>
      <c r="E45" s="26">
        <f t="shared" si="0"/>
        <v>25</v>
      </c>
      <c r="F45" s="6"/>
    </row>
    <row r="46" spans="1:6" ht="31.5">
      <c r="A46" s="21" t="s">
        <v>228</v>
      </c>
      <c r="B46" s="24" t="s">
        <v>31</v>
      </c>
      <c r="C46" s="23">
        <f>C47</f>
        <v>1962</v>
      </c>
      <c r="D46" s="23">
        <f>D47</f>
        <v>120</v>
      </c>
      <c r="E46" s="23"/>
      <c r="F46" s="6"/>
    </row>
    <row r="47" spans="1:6" ht="47.25">
      <c r="A47" s="20" t="s">
        <v>217</v>
      </c>
      <c r="B47" s="25" t="s">
        <v>78</v>
      </c>
      <c r="C47" s="26">
        <v>1962</v>
      </c>
      <c r="D47" s="26">
        <v>120</v>
      </c>
      <c r="E47" s="26"/>
      <c r="F47" s="6"/>
    </row>
    <row r="48" spans="1:6" ht="21.75" customHeight="1">
      <c r="A48" s="24"/>
      <c r="B48" s="24" t="s">
        <v>76</v>
      </c>
      <c r="C48" s="23">
        <f>C35+C36</f>
        <v>6371.599999999999</v>
      </c>
      <c r="D48" s="23">
        <f>D35+D36</f>
        <v>920.3</v>
      </c>
      <c r="E48" s="23">
        <f t="shared" si="0"/>
        <v>14.443781781656098</v>
      </c>
      <c r="F48" s="6"/>
    </row>
    <row r="49" spans="1:6" ht="15" customHeight="1">
      <c r="A49" s="123" t="s">
        <v>67</v>
      </c>
      <c r="B49" s="124"/>
      <c r="C49" s="124"/>
      <c r="D49" s="124"/>
      <c r="E49" s="125"/>
      <c r="F49" s="6"/>
    </row>
    <row r="50" spans="1:5" ht="22.5" customHeight="1">
      <c r="A50" s="82" t="s">
        <v>239</v>
      </c>
      <c r="B50" s="24" t="s">
        <v>14</v>
      </c>
      <c r="C50" s="23">
        <f>SUM(C51:C55)</f>
        <v>3075.2000000000003</v>
      </c>
      <c r="D50" s="23">
        <f>SUM(D51:D55)</f>
        <v>451.7</v>
      </c>
      <c r="E50" s="23">
        <f aca="true" t="shared" si="1" ref="E50:E75">D50/C50*100</f>
        <v>14.688475546305929</v>
      </c>
    </row>
    <row r="51" spans="1:5" ht="66.75" customHeight="1">
      <c r="A51" s="85" t="s">
        <v>240</v>
      </c>
      <c r="B51" s="25" t="s">
        <v>35</v>
      </c>
      <c r="C51" s="26">
        <v>723.5</v>
      </c>
      <c r="D51" s="26">
        <v>122.3</v>
      </c>
      <c r="E51" s="26">
        <f t="shared" si="1"/>
        <v>16.903939184519697</v>
      </c>
    </row>
    <row r="52" spans="1:5" ht="102.75" customHeight="1">
      <c r="A52" s="85" t="s">
        <v>241</v>
      </c>
      <c r="B52" s="25" t="s">
        <v>123</v>
      </c>
      <c r="C52" s="26">
        <v>2142.8</v>
      </c>
      <c r="D52" s="26">
        <v>329.4</v>
      </c>
      <c r="E52" s="26">
        <f t="shared" si="1"/>
        <v>15.372409930931488</v>
      </c>
    </row>
    <row r="53" spans="1:5" ht="39" customHeight="1">
      <c r="A53" s="85" t="s">
        <v>280</v>
      </c>
      <c r="B53" s="25" t="s">
        <v>289</v>
      </c>
      <c r="C53" s="26">
        <v>74.9</v>
      </c>
      <c r="D53" s="26">
        <v>0</v>
      </c>
      <c r="E53" s="26">
        <f t="shared" si="1"/>
        <v>0</v>
      </c>
    </row>
    <row r="54" spans="1:5" ht="25.5" customHeight="1">
      <c r="A54" s="85" t="s">
        <v>242</v>
      </c>
      <c r="B54" s="25" t="s">
        <v>104</v>
      </c>
      <c r="C54" s="26">
        <v>3</v>
      </c>
      <c r="D54" s="26">
        <v>0</v>
      </c>
      <c r="E54" s="26">
        <f t="shared" si="1"/>
        <v>0</v>
      </c>
    </row>
    <row r="55" spans="1:5" ht="37.5" customHeight="1">
      <c r="A55" s="85" t="s">
        <v>243</v>
      </c>
      <c r="B55" s="25" t="s">
        <v>105</v>
      </c>
      <c r="C55" s="26">
        <v>131</v>
      </c>
      <c r="D55" s="26">
        <v>0</v>
      </c>
      <c r="E55" s="26">
        <f t="shared" si="1"/>
        <v>0</v>
      </c>
    </row>
    <row r="56" spans="1:5" ht="24.75" customHeight="1">
      <c r="A56" s="82" t="s">
        <v>244</v>
      </c>
      <c r="B56" s="24" t="s">
        <v>15</v>
      </c>
      <c r="C56" s="23">
        <f>C57</f>
        <v>97.6</v>
      </c>
      <c r="D56" s="23">
        <f>D57</f>
        <v>19</v>
      </c>
      <c r="E56" s="23">
        <f t="shared" si="1"/>
        <v>19.467213114754102</v>
      </c>
    </row>
    <row r="57" spans="1:5" ht="36.75" customHeight="1">
      <c r="A57" s="85" t="s">
        <v>245</v>
      </c>
      <c r="B57" s="25" t="s">
        <v>27</v>
      </c>
      <c r="C57" s="95">
        <v>97.6</v>
      </c>
      <c r="D57" s="95">
        <v>19</v>
      </c>
      <c r="E57" s="26">
        <f t="shared" si="1"/>
        <v>19.467213114754102</v>
      </c>
    </row>
    <row r="58" spans="1:5" ht="41.25" customHeight="1">
      <c r="A58" s="82" t="s">
        <v>246</v>
      </c>
      <c r="B58" s="24" t="s">
        <v>136</v>
      </c>
      <c r="C58" s="23">
        <f>C59+C60+C61</f>
        <v>21.4</v>
      </c>
      <c r="D58" s="23">
        <f>D59+D60+D61</f>
        <v>0</v>
      </c>
      <c r="E58" s="23">
        <f t="shared" si="1"/>
        <v>0</v>
      </c>
    </row>
    <row r="59" spans="1:5" ht="72.75" customHeight="1">
      <c r="A59" s="85" t="s">
        <v>252</v>
      </c>
      <c r="B59" s="75" t="s">
        <v>106</v>
      </c>
      <c r="C59" s="26">
        <v>5</v>
      </c>
      <c r="D59" s="26">
        <v>0</v>
      </c>
      <c r="E59" s="26">
        <f t="shared" si="1"/>
        <v>0</v>
      </c>
    </row>
    <row r="60" spans="1:5" ht="45" customHeight="1">
      <c r="A60" s="85" t="s">
        <v>247</v>
      </c>
      <c r="B60" s="25" t="s">
        <v>137</v>
      </c>
      <c r="C60" s="26">
        <v>15</v>
      </c>
      <c r="D60" s="26">
        <v>0</v>
      </c>
      <c r="E60" s="26">
        <f t="shared" si="1"/>
        <v>0</v>
      </c>
    </row>
    <row r="61" spans="1:5" ht="52.5" customHeight="1">
      <c r="A61" s="85" t="s">
        <v>248</v>
      </c>
      <c r="B61" s="25" t="s">
        <v>254</v>
      </c>
      <c r="C61" s="26">
        <v>1.4</v>
      </c>
      <c r="D61" s="26">
        <v>0</v>
      </c>
      <c r="E61" s="26">
        <f t="shared" si="1"/>
        <v>0</v>
      </c>
    </row>
    <row r="62" spans="1:5" ht="27.75" customHeight="1">
      <c r="A62" s="82" t="s">
        <v>249</v>
      </c>
      <c r="B62" s="24" t="s">
        <v>23</v>
      </c>
      <c r="C62" s="23">
        <f>C63</f>
        <v>617.2</v>
      </c>
      <c r="D62" s="23">
        <f>D63</f>
        <v>14.7</v>
      </c>
      <c r="E62" s="23">
        <f t="shared" si="1"/>
        <v>2.3817239144523654</v>
      </c>
    </row>
    <row r="63" spans="1:5" ht="42.75" customHeight="1">
      <c r="A63" s="85" t="s">
        <v>256</v>
      </c>
      <c r="B63" s="25" t="s">
        <v>182</v>
      </c>
      <c r="C63" s="26">
        <v>617.2</v>
      </c>
      <c r="D63" s="26">
        <v>14.7</v>
      </c>
      <c r="E63" s="26">
        <f t="shared" si="1"/>
        <v>2.3817239144523654</v>
      </c>
    </row>
    <row r="64" spans="1:5" ht="24.75" customHeight="1">
      <c r="A64" s="82" t="s">
        <v>257</v>
      </c>
      <c r="B64" s="24" t="s">
        <v>16</v>
      </c>
      <c r="C64" s="23">
        <f>SUM(C65:C66)</f>
        <v>2113.3</v>
      </c>
      <c r="D64" s="23">
        <f>SUM(D65:D66)</f>
        <v>441.4</v>
      </c>
      <c r="E64" s="23">
        <f t="shared" si="1"/>
        <v>20.88676477546964</v>
      </c>
    </row>
    <row r="65" spans="1:5" ht="23.25" customHeight="1">
      <c r="A65" s="85" t="s">
        <v>258</v>
      </c>
      <c r="B65" s="25" t="s">
        <v>21</v>
      </c>
      <c r="C65" s="26">
        <v>304.1</v>
      </c>
      <c r="D65" s="26">
        <v>156.4</v>
      </c>
      <c r="E65" s="26">
        <f t="shared" si="1"/>
        <v>51.430450509700755</v>
      </c>
    </row>
    <row r="66" spans="1:5" ht="33" customHeight="1">
      <c r="A66" s="85" t="s">
        <v>262</v>
      </c>
      <c r="B66" s="46" t="s">
        <v>107</v>
      </c>
      <c r="C66" s="26">
        <v>1809.2</v>
      </c>
      <c r="D66" s="26">
        <v>285</v>
      </c>
      <c r="E66" s="26">
        <f t="shared" si="1"/>
        <v>15.75281892549193</v>
      </c>
    </row>
    <row r="67" spans="1:5" ht="24.75" customHeight="1">
      <c r="A67" s="82" t="s">
        <v>255</v>
      </c>
      <c r="B67" s="24" t="s">
        <v>17</v>
      </c>
      <c r="C67" s="23">
        <f>C68</f>
        <v>10.5</v>
      </c>
      <c r="D67" s="23">
        <f>D68</f>
        <v>0</v>
      </c>
      <c r="E67" s="23">
        <f t="shared" si="1"/>
        <v>0</v>
      </c>
    </row>
    <row r="68" spans="1:5" ht="29.25" customHeight="1">
      <c r="A68" s="85" t="s">
        <v>259</v>
      </c>
      <c r="B68" s="25" t="s">
        <v>28</v>
      </c>
      <c r="C68" s="26">
        <v>10.5</v>
      </c>
      <c r="D68" s="26">
        <v>0</v>
      </c>
      <c r="E68" s="26">
        <f t="shared" si="1"/>
        <v>0</v>
      </c>
    </row>
    <row r="69" spans="1:5" ht="27" customHeight="1">
      <c r="A69" s="82" t="s">
        <v>263</v>
      </c>
      <c r="B69" s="24" t="s">
        <v>152</v>
      </c>
      <c r="C69" s="23">
        <f>C70</f>
        <v>827.4</v>
      </c>
      <c r="D69" s="23">
        <f>D70</f>
        <v>133.9</v>
      </c>
      <c r="E69" s="23">
        <f t="shared" si="1"/>
        <v>16.183224558859077</v>
      </c>
    </row>
    <row r="70" spans="1:5" ht="27.75" customHeight="1">
      <c r="A70" s="85" t="s">
        <v>264</v>
      </c>
      <c r="B70" s="25" t="s">
        <v>18</v>
      </c>
      <c r="C70" s="26">
        <v>827.4</v>
      </c>
      <c r="D70" s="26">
        <v>133.9</v>
      </c>
      <c r="E70" s="26">
        <f t="shared" si="1"/>
        <v>16.183224558859077</v>
      </c>
    </row>
    <row r="71" spans="1:5" ht="22.5" customHeight="1">
      <c r="A71" s="82">
        <v>1100</v>
      </c>
      <c r="B71" s="24" t="s">
        <v>36</v>
      </c>
      <c r="C71" s="23">
        <f>C72</f>
        <v>3</v>
      </c>
      <c r="D71" s="23">
        <f>D72</f>
        <v>0</v>
      </c>
      <c r="E71" s="23">
        <f t="shared" si="1"/>
        <v>0</v>
      </c>
    </row>
    <row r="72" spans="1:5" ht="23.25" customHeight="1">
      <c r="A72" s="85">
        <v>1101</v>
      </c>
      <c r="B72" s="25" t="s">
        <v>120</v>
      </c>
      <c r="C72" s="26">
        <v>3</v>
      </c>
      <c r="D72" s="26">
        <v>0</v>
      </c>
      <c r="E72" s="26">
        <f t="shared" si="1"/>
        <v>0</v>
      </c>
    </row>
    <row r="73" spans="1:5" ht="24" customHeight="1">
      <c r="A73" s="82">
        <v>1200</v>
      </c>
      <c r="B73" s="24" t="s">
        <v>121</v>
      </c>
      <c r="C73" s="23">
        <f>C74</f>
        <v>5</v>
      </c>
      <c r="D73" s="23">
        <f>D74</f>
        <v>0</v>
      </c>
      <c r="E73" s="23">
        <f t="shared" si="1"/>
        <v>0</v>
      </c>
    </row>
    <row r="74" spans="1:5" ht="42" customHeight="1">
      <c r="A74" s="85">
        <v>1202</v>
      </c>
      <c r="B74" s="25" t="s">
        <v>122</v>
      </c>
      <c r="C74" s="26">
        <v>5</v>
      </c>
      <c r="D74" s="26">
        <v>0</v>
      </c>
      <c r="E74" s="23">
        <f t="shared" si="1"/>
        <v>0</v>
      </c>
    </row>
    <row r="75" spans="1:5" ht="26.25" customHeight="1">
      <c r="A75" s="85"/>
      <c r="B75" s="21" t="s">
        <v>19</v>
      </c>
      <c r="C75" s="23">
        <f>C73+C71+C69+C67+C64+C62+C58+C56+C50</f>
        <v>6770.6</v>
      </c>
      <c r="D75" s="23">
        <f>D73+D71+D69+D67+D64+D62+D58+D56+D50</f>
        <v>1060.7</v>
      </c>
      <c r="E75" s="23">
        <f t="shared" si="1"/>
        <v>15.666262960446636</v>
      </c>
    </row>
    <row r="76" spans="1:5" ht="47.25">
      <c r="A76" s="101" t="s">
        <v>266</v>
      </c>
      <c r="B76" s="64" t="s">
        <v>72</v>
      </c>
      <c r="C76" s="59">
        <f>C48-C75</f>
        <v>-399.0000000000009</v>
      </c>
      <c r="D76" s="59">
        <f>D48-D75</f>
        <v>-140.4000000000001</v>
      </c>
      <c r="E76" s="65"/>
    </row>
    <row r="77" spans="1:5" ht="31.5">
      <c r="A77" s="82" t="s">
        <v>265</v>
      </c>
      <c r="B77" s="31" t="s">
        <v>73</v>
      </c>
      <c r="C77" s="32">
        <v>266.4</v>
      </c>
      <c r="D77" s="32">
        <v>266.4</v>
      </c>
      <c r="E77" s="33"/>
    </row>
    <row r="78" spans="1:5" ht="17.25" customHeight="1">
      <c r="A78" s="86"/>
      <c r="B78" s="31" t="s">
        <v>74</v>
      </c>
      <c r="C78" s="32">
        <f>C77</f>
        <v>266.4</v>
      </c>
      <c r="D78" s="32">
        <v>266.4</v>
      </c>
      <c r="E78" s="33"/>
    </row>
  </sheetData>
  <sheetProtection/>
  <mergeCells count="5">
    <mergeCell ref="C1:E1"/>
    <mergeCell ref="C3:E3"/>
    <mergeCell ref="A6:E6"/>
    <mergeCell ref="A7:E7"/>
    <mergeCell ref="A49:E49"/>
  </mergeCells>
  <printOptions/>
  <pageMargins left="0.57" right="0.19" top="0.32" bottom="0.2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2019-04-11T07:15:10Z</cp:lastPrinted>
  <dcterms:created xsi:type="dcterms:W3CDTF">2007-04-12T05:30:39Z</dcterms:created>
  <dcterms:modified xsi:type="dcterms:W3CDTF">2019-04-11T07:15:14Z</dcterms:modified>
  <cp:category/>
  <cp:version/>
  <cp:contentType/>
  <cp:contentStatus/>
</cp:coreProperties>
</file>